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E:\applis\repogit\descent\descent\src\"/>
    </mc:Choice>
  </mc:AlternateContent>
  <bookViews>
    <workbookView xWindow="120" yWindow="120" windowWidth="28515" windowHeight="13095" firstSheet="1" activeTab="10"/>
  </bookViews>
  <sheets>
    <sheet name="Contenu" sheetId="8" r:id="rId1"/>
    <sheet name="Héros" sheetId="1" r:id="rId2"/>
    <sheet name="Guerrier" sheetId="13" r:id="rId3"/>
    <sheet name="Eclaireur" sheetId="14" r:id="rId4"/>
    <sheet name="Soigneur" sheetId="15" r:id="rId5"/>
    <sheet name="Mage" sheetId="16" r:id="rId6"/>
    <sheet name="Classes-1" sheetId="11" r:id="rId7"/>
    <sheet name="Classes-2" sheetId="2" r:id="rId8"/>
    <sheet name="Heros - classes" sheetId="12" r:id="rId9"/>
    <sheet name="Equipement" sheetId="3" r:id="rId10"/>
    <sheet name="Monstres" sheetId="5" r:id="rId11"/>
    <sheet name="Attributs monstres" sheetId="9" r:id="rId12"/>
    <sheet name="Seigneur" sheetId="7" r:id="rId13"/>
    <sheet name="Dés" sheetId="4" r:id="rId14"/>
    <sheet name="Feuil1" sheetId="6" r:id="rId15"/>
    <sheet name="Voyage" sheetId="10" r:id="rId16"/>
  </sheets>
  <definedNames>
    <definedName name="_xlnm._FilterDatabase" localSheetId="6" hidden="1">'Classes-1'!$A$1:$M$17</definedName>
    <definedName name="_xlnm._FilterDatabase" localSheetId="3" hidden="1">Eclaireur!$A$12:$R$29</definedName>
    <definedName name="_xlnm._FilterDatabase" localSheetId="9" hidden="1">Equipement!$A$1:$S$91</definedName>
    <definedName name="_xlnm._FilterDatabase" localSheetId="2" hidden="1">Guerrier!$A$12:$R$32</definedName>
    <definedName name="_xlnm._FilterDatabase" localSheetId="1" hidden="1">Héros!$A$24:$R$114</definedName>
    <definedName name="_xlnm._FilterDatabase" localSheetId="8" hidden="1">'Heros - classes'!$A$3:$D$51</definedName>
    <definedName name="_xlnm._FilterDatabase" localSheetId="5" hidden="1">Mage!$A$11:$R$25</definedName>
    <definedName name="_xlnm._FilterDatabase" localSheetId="10" hidden="1">Monstres!$A$1:$AP$181</definedName>
    <definedName name="_xlnm._FilterDatabase" localSheetId="4" hidden="1">Soigneur!$A$12:$R$25</definedName>
  </definedNames>
  <calcPr calcId="152511"/>
</workbook>
</file>

<file path=xl/calcChain.xml><?xml version="1.0" encoding="utf-8"?>
<calcChain xmlns="http://schemas.openxmlformats.org/spreadsheetml/2006/main">
  <c r="AR205" i="5" l="1"/>
  <c r="AO205" i="5"/>
  <c r="AR204" i="5"/>
  <c r="AO204" i="5"/>
  <c r="AR203" i="5"/>
  <c r="AO203" i="5"/>
  <c r="AR202" i="5"/>
  <c r="AO202" i="5"/>
  <c r="AR201" i="5"/>
  <c r="AO201" i="5"/>
  <c r="AR200" i="5"/>
  <c r="AO200" i="5"/>
  <c r="AR199" i="5"/>
  <c r="AO199" i="5"/>
  <c r="AR198" i="5"/>
  <c r="AO198" i="5"/>
  <c r="AR197" i="5"/>
  <c r="AO197" i="5"/>
  <c r="AR196" i="5"/>
  <c r="AO196" i="5"/>
  <c r="AR195" i="5"/>
  <c r="AO195" i="5"/>
  <c r="AR194" i="5"/>
  <c r="AO194" i="5"/>
  <c r="P10" i="1"/>
  <c r="O10" i="1"/>
  <c r="N10" i="1"/>
  <c r="M10" i="1"/>
  <c r="K10" i="1"/>
  <c r="J10" i="1"/>
  <c r="I10" i="1"/>
  <c r="AR193" i="5"/>
  <c r="AO193" i="5"/>
  <c r="AR192" i="5"/>
  <c r="AO192" i="5"/>
  <c r="AR191" i="5"/>
  <c r="AO191" i="5"/>
  <c r="AR190" i="5"/>
  <c r="AO190" i="5"/>
  <c r="AR189" i="5"/>
  <c r="AO189" i="5"/>
  <c r="AR188" i="5"/>
  <c r="AO188" i="5"/>
  <c r="AR187" i="5"/>
  <c r="AO187" i="5"/>
  <c r="AR186" i="5"/>
  <c r="AO186" i="5"/>
  <c r="AR185" i="5"/>
  <c r="AO185" i="5"/>
  <c r="AR184" i="5"/>
  <c r="AO184" i="5"/>
  <c r="AR183" i="5"/>
  <c r="AO183" i="5"/>
  <c r="AR182" i="5"/>
  <c r="AO182" i="5"/>
  <c r="P11" i="1"/>
  <c r="O11" i="1"/>
  <c r="N11" i="1"/>
  <c r="M11" i="1"/>
  <c r="K11" i="1"/>
  <c r="J11" i="1"/>
  <c r="I11" i="1"/>
  <c r="P12" i="1"/>
  <c r="O12" i="1"/>
  <c r="N12" i="1"/>
  <c r="M12" i="1"/>
  <c r="K12" i="1"/>
  <c r="J12" i="1"/>
  <c r="I12" i="1"/>
  <c r="AO157" i="5"/>
  <c r="AO156" i="5"/>
  <c r="AO155" i="5"/>
  <c r="AO154" i="5"/>
  <c r="AR153" i="5"/>
  <c r="AR152" i="5"/>
  <c r="AR151" i="5"/>
  <c r="AO153" i="5"/>
  <c r="AO152" i="5"/>
  <c r="AO151" i="5"/>
  <c r="AR150" i="5"/>
  <c r="AO150" i="5"/>
  <c r="AO149" i="5"/>
  <c r="AO148" i="5"/>
  <c r="AO147" i="5"/>
  <c r="AO146" i="5"/>
  <c r="AR181" i="5" l="1"/>
  <c r="AO181" i="5"/>
  <c r="AR180" i="5"/>
  <c r="AO180" i="5"/>
  <c r="AR179" i="5"/>
  <c r="AO179" i="5"/>
  <c r="AR178" i="5"/>
  <c r="AO178" i="5"/>
  <c r="AR177" i="5"/>
  <c r="AO177" i="5"/>
  <c r="AR176" i="5"/>
  <c r="AO176" i="5"/>
  <c r="AR175" i="5"/>
  <c r="AO175" i="5"/>
  <c r="AR174" i="5"/>
  <c r="AO174" i="5"/>
  <c r="AR173" i="5"/>
  <c r="AO173" i="5"/>
  <c r="AR172" i="5"/>
  <c r="AO172" i="5"/>
  <c r="AR171" i="5"/>
  <c r="AO171" i="5"/>
  <c r="AR170" i="5"/>
  <c r="AO170" i="5"/>
  <c r="P16" i="1"/>
  <c r="O16" i="1"/>
  <c r="N16" i="1"/>
  <c r="M16" i="1"/>
  <c r="K16" i="1"/>
  <c r="J16" i="1"/>
  <c r="I16" i="1"/>
  <c r="P17" i="1"/>
  <c r="O17" i="1"/>
  <c r="N17" i="1"/>
  <c r="M17" i="1"/>
  <c r="K17" i="1"/>
  <c r="J17" i="1"/>
  <c r="I17" i="1"/>
  <c r="L135" i="8"/>
  <c r="L166" i="8"/>
  <c r="L177" i="8"/>
  <c r="L69" i="8"/>
  <c r="K69" i="8"/>
  <c r="J69" i="8"/>
  <c r="I69" i="8"/>
  <c r="H69" i="8"/>
  <c r="F69" i="8"/>
  <c r="E69" i="8"/>
  <c r="L112" i="8"/>
  <c r="L96" i="8"/>
  <c r="L93" i="8"/>
  <c r="L70" i="8"/>
  <c r="K93" i="8"/>
  <c r="D141" i="8"/>
  <c r="D140" i="8"/>
  <c r="D139" i="8"/>
  <c r="D138" i="8"/>
  <c r="D137" i="8"/>
  <c r="D127" i="8"/>
  <c r="D128" i="8"/>
  <c r="D129" i="8"/>
  <c r="D130" i="8"/>
  <c r="D131" i="8"/>
  <c r="D132" i="8"/>
  <c r="D133" i="8"/>
  <c r="D134" i="8"/>
  <c r="D126" i="8"/>
  <c r="D125" i="8"/>
  <c r="D115" i="8"/>
  <c r="D107" i="8"/>
  <c r="D106" i="8"/>
  <c r="D95" i="8"/>
  <c r="D94" i="8"/>
  <c r="D66" i="8"/>
  <c r="D67" i="8"/>
  <c r="D11" i="8"/>
  <c r="D10" i="8"/>
  <c r="L11" i="8"/>
  <c r="L160" i="8"/>
  <c r="L136" i="8"/>
  <c r="AR169" i="5" l="1"/>
  <c r="AO169" i="5"/>
  <c r="AR168" i="5"/>
  <c r="AO168" i="5"/>
  <c r="AR167" i="5"/>
  <c r="AO167" i="5"/>
  <c r="AR166" i="5"/>
  <c r="AO166" i="5"/>
  <c r="AR161" i="5"/>
  <c r="AO161" i="5"/>
  <c r="AR160" i="5"/>
  <c r="AO160" i="5"/>
  <c r="AR159" i="5"/>
  <c r="AO159" i="5"/>
  <c r="AR158" i="5"/>
  <c r="AO158" i="5"/>
  <c r="P13" i="1"/>
  <c r="O13" i="1"/>
  <c r="N13" i="1"/>
  <c r="M13" i="1"/>
  <c r="K13" i="1"/>
  <c r="J13" i="1"/>
  <c r="I13" i="1"/>
  <c r="P14" i="1"/>
  <c r="O14" i="1"/>
  <c r="N14" i="1"/>
  <c r="M14" i="1"/>
  <c r="K14" i="1"/>
  <c r="J14" i="1"/>
  <c r="I14" i="1"/>
  <c r="M17" i="11" l="1"/>
  <c r="M16" i="11"/>
  <c r="M15" i="11"/>
  <c r="M14" i="11"/>
  <c r="M13" i="11"/>
  <c r="M12" i="11"/>
  <c r="M11" i="11"/>
  <c r="M10" i="11"/>
  <c r="M9" i="11"/>
  <c r="M8" i="11"/>
  <c r="M7" i="11"/>
  <c r="M6" i="11"/>
  <c r="M5" i="11"/>
  <c r="M4" i="11"/>
  <c r="M3" i="11"/>
  <c r="M2" i="11"/>
  <c r="P8" i="16"/>
  <c r="O8" i="16"/>
  <c r="N8" i="16"/>
  <c r="M8" i="16"/>
  <c r="P7" i="16"/>
  <c r="O7" i="16"/>
  <c r="N7" i="16"/>
  <c r="M7" i="16"/>
  <c r="P6" i="16"/>
  <c r="O6" i="16"/>
  <c r="N6" i="16"/>
  <c r="M6" i="16"/>
  <c r="P5" i="16"/>
  <c r="O5" i="16"/>
  <c r="N5" i="16"/>
  <c r="M5" i="16"/>
  <c r="P4" i="16"/>
  <c r="O4" i="16"/>
  <c r="N4" i="16"/>
  <c r="M4" i="16"/>
  <c r="P3" i="16"/>
  <c r="O3" i="16"/>
  <c r="N3" i="16"/>
  <c r="M3" i="16"/>
  <c r="P2" i="16"/>
  <c r="O2" i="16"/>
  <c r="N2" i="16"/>
  <c r="M2" i="16"/>
  <c r="P1" i="16"/>
  <c r="O1" i="16"/>
  <c r="N1" i="16"/>
  <c r="M1" i="16"/>
  <c r="K8" i="16"/>
  <c r="J8" i="16"/>
  <c r="K7" i="16"/>
  <c r="J7" i="16"/>
  <c r="K6" i="16"/>
  <c r="J6" i="16"/>
  <c r="K5" i="16"/>
  <c r="J5" i="16"/>
  <c r="K4" i="16"/>
  <c r="J4" i="16"/>
  <c r="K3" i="16"/>
  <c r="J3" i="16"/>
  <c r="K2" i="16"/>
  <c r="J2" i="16"/>
  <c r="K1" i="16"/>
  <c r="J1" i="16"/>
  <c r="I8" i="16"/>
  <c r="I7" i="16"/>
  <c r="I6" i="16"/>
  <c r="I5" i="16"/>
  <c r="I4" i="16"/>
  <c r="I3" i="16"/>
  <c r="I2" i="16"/>
  <c r="I1" i="16"/>
  <c r="A9" i="16"/>
  <c r="M9" i="16" s="1"/>
  <c r="P9" i="15"/>
  <c r="O9" i="15"/>
  <c r="N9" i="15"/>
  <c r="M9" i="15"/>
  <c r="P8" i="15"/>
  <c r="O8" i="15"/>
  <c r="N8" i="15"/>
  <c r="M8" i="15"/>
  <c r="P7" i="15"/>
  <c r="O7" i="15"/>
  <c r="N7" i="15"/>
  <c r="M7" i="15"/>
  <c r="P6" i="15"/>
  <c r="O6" i="15"/>
  <c r="N6" i="15"/>
  <c r="M6" i="15"/>
  <c r="P5" i="15"/>
  <c r="O5" i="15"/>
  <c r="N5" i="15"/>
  <c r="M5" i="15"/>
  <c r="P4" i="15"/>
  <c r="O4" i="15"/>
  <c r="N4" i="15"/>
  <c r="M4" i="15"/>
  <c r="P3" i="15"/>
  <c r="O3" i="15"/>
  <c r="N3" i="15"/>
  <c r="M3" i="15"/>
  <c r="P2" i="15"/>
  <c r="O2" i="15"/>
  <c r="N2" i="15"/>
  <c r="M2" i="15"/>
  <c r="P1" i="15"/>
  <c r="O1" i="15"/>
  <c r="N1" i="15"/>
  <c r="M1" i="15"/>
  <c r="K9" i="15"/>
  <c r="J9" i="15"/>
  <c r="K8" i="15"/>
  <c r="J8" i="15"/>
  <c r="K7" i="15"/>
  <c r="J7" i="15"/>
  <c r="K6" i="15"/>
  <c r="J6" i="15"/>
  <c r="K5" i="15"/>
  <c r="J5" i="15"/>
  <c r="K4" i="15"/>
  <c r="J4" i="15"/>
  <c r="K3" i="15"/>
  <c r="J3" i="15"/>
  <c r="K2" i="15"/>
  <c r="J2" i="15"/>
  <c r="K1" i="15"/>
  <c r="J1" i="15"/>
  <c r="I8" i="15"/>
  <c r="I7" i="15"/>
  <c r="I6" i="15"/>
  <c r="I5" i="15"/>
  <c r="I4" i="15"/>
  <c r="I3" i="15"/>
  <c r="I2" i="15"/>
  <c r="I1" i="15"/>
  <c r="I9" i="15"/>
  <c r="I10" i="15"/>
  <c r="A10" i="15"/>
  <c r="M10" i="15" s="1"/>
  <c r="N10" i="14"/>
  <c r="M10" i="14"/>
  <c r="P9" i="14"/>
  <c r="O9" i="14"/>
  <c r="N9" i="14"/>
  <c r="M9" i="14"/>
  <c r="P8" i="14"/>
  <c r="O8" i="14"/>
  <c r="N8" i="14"/>
  <c r="M8" i="14"/>
  <c r="P7" i="14"/>
  <c r="O7" i="14"/>
  <c r="N7" i="14"/>
  <c r="M7" i="14"/>
  <c r="P6" i="14"/>
  <c r="O6" i="14"/>
  <c r="N6" i="14"/>
  <c r="M6" i="14"/>
  <c r="P5" i="14"/>
  <c r="O5" i="14"/>
  <c r="N5" i="14"/>
  <c r="M5" i="14"/>
  <c r="P4" i="14"/>
  <c r="O4" i="14"/>
  <c r="N4" i="14"/>
  <c r="M4" i="14"/>
  <c r="P3" i="14"/>
  <c r="O3" i="14"/>
  <c r="N3" i="14"/>
  <c r="M3" i="14"/>
  <c r="P2" i="14"/>
  <c r="O2" i="14"/>
  <c r="N2" i="14"/>
  <c r="M2" i="14"/>
  <c r="P1" i="14"/>
  <c r="O1" i="14"/>
  <c r="N1" i="14"/>
  <c r="M1" i="14"/>
  <c r="K9" i="14"/>
  <c r="J9" i="14"/>
  <c r="K8" i="14"/>
  <c r="J8" i="14"/>
  <c r="K7" i="14"/>
  <c r="J7" i="14"/>
  <c r="K6" i="14"/>
  <c r="J6" i="14"/>
  <c r="K5" i="14"/>
  <c r="J5" i="14"/>
  <c r="K4" i="14"/>
  <c r="J4" i="14"/>
  <c r="K3" i="14"/>
  <c r="J3" i="14"/>
  <c r="K2" i="14"/>
  <c r="J2" i="14"/>
  <c r="K1" i="14"/>
  <c r="J1" i="14"/>
  <c r="I1" i="14"/>
  <c r="I2" i="14"/>
  <c r="I3" i="14"/>
  <c r="I4" i="14"/>
  <c r="I5" i="14"/>
  <c r="I6" i="14"/>
  <c r="I7" i="14"/>
  <c r="I8" i="14"/>
  <c r="I9" i="14"/>
  <c r="A10" i="14"/>
  <c r="O10" i="14" s="1"/>
  <c r="P10" i="13"/>
  <c r="P9" i="13"/>
  <c r="O9" i="13"/>
  <c r="N9" i="13"/>
  <c r="M9" i="13"/>
  <c r="P8" i="13"/>
  <c r="O8" i="13"/>
  <c r="N8" i="13"/>
  <c r="M8" i="13"/>
  <c r="P7" i="13"/>
  <c r="O7" i="13"/>
  <c r="N7" i="13"/>
  <c r="M7" i="13"/>
  <c r="P6" i="13"/>
  <c r="O6" i="13"/>
  <c r="N6" i="13"/>
  <c r="M6" i="13"/>
  <c r="P5" i="13"/>
  <c r="O5" i="13"/>
  <c r="N5" i="13"/>
  <c r="M5" i="13"/>
  <c r="P4" i="13"/>
  <c r="O4" i="13"/>
  <c r="N4" i="13"/>
  <c r="M4" i="13"/>
  <c r="P3" i="13"/>
  <c r="O3" i="13"/>
  <c r="N3" i="13"/>
  <c r="M3" i="13"/>
  <c r="P2" i="13"/>
  <c r="O2" i="13"/>
  <c r="N2" i="13"/>
  <c r="M2" i="13"/>
  <c r="P1" i="13"/>
  <c r="O1" i="13"/>
  <c r="N1" i="13"/>
  <c r="M1" i="13"/>
  <c r="K10" i="13"/>
  <c r="K9" i="13"/>
  <c r="K8" i="13"/>
  <c r="K7" i="13"/>
  <c r="K6" i="13"/>
  <c r="K5" i="13"/>
  <c r="K4" i="13"/>
  <c r="K3" i="13"/>
  <c r="K2" i="13"/>
  <c r="K1" i="13"/>
  <c r="J9" i="13"/>
  <c r="J8" i="13"/>
  <c r="J7" i="13"/>
  <c r="J6" i="13"/>
  <c r="J5" i="13"/>
  <c r="J4" i="13"/>
  <c r="J3" i="13"/>
  <c r="J2" i="13"/>
  <c r="J1" i="13"/>
  <c r="I1" i="13"/>
  <c r="I2" i="13"/>
  <c r="I3" i="13"/>
  <c r="I4" i="13"/>
  <c r="I5" i="13"/>
  <c r="I6" i="13"/>
  <c r="I7" i="13"/>
  <c r="I8" i="13"/>
  <c r="I9" i="13"/>
  <c r="A10" i="13"/>
  <c r="I10" i="13" s="1"/>
  <c r="P2" i="1"/>
  <c r="O2" i="1"/>
  <c r="N2" i="1"/>
  <c r="M2" i="1"/>
  <c r="K2" i="1"/>
  <c r="J2" i="1"/>
  <c r="I2" i="1"/>
  <c r="P3" i="1"/>
  <c r="O3" i="1"/>
  <c r="N3" i="1"/>
  <c r="M3" i="1"/>
  <c r="K3" i="1"/>
  <c r="J3" i="1"/>
  <c r="I3" i="1"/>
  <c r="P4" i="1"/>
  <c r="O4" i="1"/>
  <c r="N4" i="1"/>
  <c r="M4" i="1"/>
  <c r="K4" i="1"/>
  <c r="J4" i="1"/>
  <c r="I4" i="1"/>
  <c r="AO90" i="5"/>
  <c r="AR90" i="5"/>
  <c r="AO91" i="5"/>
  <c r="AR91" i="5"/>
  <c r="AO92" i="5"/>
  <c r="AR92" i="5"/>
  <c r="AO93" i="5"/>
  <c r="AR93" i="5"/>
  <c r="AO84" i="5"/>
  <c r="AR101" i="5"/>
  <c r="AO101" i="5"/>
  <c r="AR100" i="5"/>
  <c r="AO100" i="5"/>
  <c r="AR99" i="5"/>
  <c r="AO99" i="5"/>
  <c r="AR98" i="5"/>
  <c r="AO98" i="5"/>
  <c r="AR97" i="5"/>
  <c r="AO97" i="5"/>
  <c r="AR96" i="5"/>
  <c r="AO96" i="5"/>
  <c r="AR95" i="5"/>
  <c r="AO95" i="5"/>
  <c r="AR94" i="5"/>
  <c r="AO94" i="5"/>
  <c r="AR89" i="5"/>
  <c r="AO89" i="5"/>
  <c r="AR88" i="5"/>
  <c r="AO88" i="5"/>
  <c r="AR87" i="5"/>
  <c r="AO87" i="5"/>
  <c r="AR86" i="5"/>
  <c r="AO86" i="5"/>
  <c r="AO85" i="5"/>
  <c r="AO83" i="5"/>
  <c r="AO82" i="5"/>
  <c r="AR81" i="5"/>
  <c r="AO81" i="5"/>
  <c r="AR80" i="5"/>
  <c r="AO80" i="5"/>
  <c r="AR79" i="5"/>
  <c r="AO79" i="5"/>
  <c r="AR78" i="5"/>
  <c r="AO78" i="5"/>
  <c r="AR77" i="5"/>
  <c r="AO77" i="5"/>
  <c r="AR76" i="5"/>
  <c r="AO76" i="5"/>
  <c r="AR75" i="5"/>
  <c r="AO75" i="5"/>
  <c r="AR74" i="5"/>
  <c r="AO74" i="5"/>
  <c r="AR69" i="5"/>
  <c r="AO69" i="5"/>
  <c r="AR68" i="5"/>
  <c r="AO68" i="5"/>
  <c r="AR67" i="5"/>
  <c r="AO67" i="5"/>
  <c r="AR66" i="5"/>
  <c r="AO66" i="5"/>
  <c r="AR65" i="5"/>
  <c r="AO65" i="5"/>
  <c r="AR64" i="5"/>
  <c r="AO64" i="5"/>
  <c r="AR63" i="5"/>
  <c r="AO63" i="5"/>
  <c r="AR62" i="5"/>
  <c r="AO62" i="5"/>
  <c r="AR3" i="5"/>
  <c r="AR4" i="5"/>
  <c r="AR5" i="5"/>
  <c r="AR6" i="5"/>
  <c r="AR7" i="5"/>
  <c r="AR8" i="5"/>
  <c r="AR9" i="5"/>
  <c r="AR10" i="5"/>
  <c r="AR11" i="5"/>
  <c r="AR12" i="5"/>
  <c r="AR13" i="5"/>
  <c r="AR14" i="5"/>
  <c r="AR15" i="5"/>
  <c r="AR16" i="5"/>
  <c r="AR17" i="5"/>
  <c r="AR18" i="5"/>
  <c r="AR19" i="5"/>
  <c r="AR20" i="5"/>
  <c r="AR21" i="5"/>
  <c r="AR22" i="5"/>
  <c r="AR23" i="5"/>
  <c r="AR24" i="5"/>
  <c r="AR25" i="5"/>
  <c r="AR26" i="5"/>
  <c r="AR27" i="5"/>
  <c r="AR28" i="5"/>
  <c r="AR29" i="5"/>
  <c r="AR30" i="5"/>
  <c r="AR31" i="5"/>
  <c r="AR32" i="5"/>
  <c r="AR33" i="5"/>
  <c r="AR34" i="5"/>
  <c r="AR35" i="5"/>
  <c r="AR36" i="5"/>
  <c r="AR37" i="5"/>
  <c r="AR38" i="5"/>
  <c r="AR39" i="5"/>
  <c r="AR40" i="5"/>
  <c r="AR41" i="5"/>
  <c r="AR42" i="5"/>
  <c r="AR43" i="5"/>
  <c r="AR44" i="5"/>
  <c r="AR45" i="5"/>
  <c r="AR46" i="5"/>
  <c r="AR47" i="5"/>
  <c r="AR48" i="5"/>
  <c r="AR49" i="5"/>
  <c r="AR50" i="5"/>
  <c r="AR51" i="5"/>
  <c r="AR52" i="5"/>
  <c r="AR53" i="5"/>
  <c r="AR54" i="5"/>
  <c r="AR55" i="5"/>
  <c r="AR56" i="5"/>
  <c r="AR57" i="5"/>
  <c r="AR58" i="5"/>
  <c r="AR59" i="5"/>
  <c r="AR60" i="5"/>
  <c r="AR61" i="5"/>
  <c r="AR102" i="5"/>
  <c r="AR103" i="5"/>
  <c r="AR104" i="5"/>
  <c r="AR105" i="5"/>
  <c r="AR106" i="5"/>
  <c r="AR107" i="5"/>
  <c r="AR108" i="5"/>
  <c r="AR109" i="5"/>
  <c r="AR110" i="5"/>
  <c r="AR111" i="5"/>
  <c r="AR112" i="5"/>
  <c r="AR113" i="5"/>
  <c r="AR114" i="5"/>
  <c r="AR115" i="5"/>
  <c r="AR116" i="5"/>
  <c r="AR117" i="5"/>
  <c r="AR118" i="5"/>
  <c r="AR119" i="5"/>
  <c r="AR120" i="5"/>
  <c r="AR121" i="5"/>
  <c r="AR122" i="5"/>
  <c r="AR123" i="5"/>
  <c r="AR124" i="5"/>
  <c r="AR125" i="5"/>
  <c r="AR126" i="5"/>
  <c r="AR127" i="5"/>
  <c r="AR128" i="5"/>
  <c r="AR129" i="5"/>
  <c r="AR130" i="5"/>
  <c r="AR131" i="5"/>
  <c r="AR132" i="5"/>
  <c r="AR133" i="5"/>
  <c r="AR134" i="5"/>
  <c r="AR135" i="5"/>
  <c r="AR136" i="5"/>
  <c r="AR137" i="5"/>
  <c r="AR138" i="5"/>
  <c r="AR139" i="5"/>
  <c r="AR140" i="5"/>
  <c r="AR141" i="5"/>
  <c r="AR142" i="5"/>
  <c r="AR143" i="5"/>
  <c r="AR144" i="5"/>
  <c r="AR145" i="5"/>
  <c r="AR2" i="5"/>
  <c r="AO3" i="5"/>
  <c r="AO4" i="5"/>
  <c r="AO5" i="5"/>
  <c r="AO6" i="5"/>
  <c r="AO7" i="5"/>
  <c r="AO8" i="5"/>
  <c r="AO9" i="5"/>
  <c r="AO10" i="5"/>
  <c r="AO11" i="5"/>
  <c r="AO12" i="5"/>
  <c r="AO13" i="5"/>
  <c r="AO14" i="5"/>
  <c r="AO15" i="5"/>
  <c r="AO16" i="5"/>
  <c r="AO17" i="5"/>
  <c r="AO18" i="5"/>
  <c r="AO19" i="5"/>
  <c r="AO20" i="5"/>
  <c r="AO21" i="5"/>
  <c r="AO22" i="5"/>
  <c r="AO23" i="5"/>
  <c r="AO24" i="5"/>
  <c r="AO25" i="5"/>
  <c r="AO26" i="5"/>
  <c r="AO27" i="5"/>
  <c r="AO28" i="5"/>
  <c r="AO29" i="5"/>
  <c r="AO30" i="5"/>
  <c r="AO31" i="5"/>
  <c r="AO32" i="5"/>
  <c r="AO33" i="5"/>
  <c r="AO34" i="5"/>
  <c r="AO35" i="5"/>
  <c r="AO36" i="5"/>
  <c r="AO37" i="5"/>
  <c r="AO38" i="5"/>
  <c r="AO39" i="5"/>
  <c r="AO40" i="5"/>
  <c r="AO41" i="5"/>
  <c r="AO42" i="5"/>
  <c r="AO43" i="5"/>
  <c r="AO44" i="5"/>
  <c r="AO45" i="5"/>
  <c r="AO46" i="5"/>
  <c r="AO47" i="5"/>
  <c r="AO48" i="5"/>
  <c r="AO49" i="5"/>
  <c r="AO50" i="5"/>
  <c r="AO51" i="5"/>
  <c r="AO52" i="5"/>
  <c r="AO53" i="5"/>
  <c r="AO54" i="5"/>
  <c r="AO55" i="5"/>
  <c r="AO56" i="5"/>
  <c r="AO57" i="5"/>
  <c r="AO58" i="5"/>
  <c r="AO59" i="5"/>
  <c r="AO60" i="5"/>
  <c r="AO61" i="5"/>
  <c r="AO102" i="5"/>
  <c r="AO103" i="5"/>
  <c r="AO104" i="5"/>
  <c r="AO105" i="5"/>
  <c r="AO106" i="5"/>
  <c r="AO107" i="5"/>
  <c r="AO108" i="5"/>
  <c r="AO109" i="5"/>
  <c r="AO110" i="5"/>
  <c r="AO111" i="5"/>
  <c r="AO112" i="5"/>
  <c r="AO113" i="5"/>
  <c r="AO114" i="5"/>
  <c r="AO115" i="5"/>
  <c r="AO116" i="5"/>
  <c r="AO117" i="5"/>
  <c r="AO118" i="5"/>
  <c r="AO119" i="5"/>
  <c r="AO120" i="5"/>
  <c r="AO121" i="5"/>
  <c r="AO122" i="5"/>
  <c r="AO123" i="5"/>
  <c r="AO124" i="5"/>
  <c r="AO125" i="5"/>
  <c r="AO126" i="5"/>
  <c r="AO127" i="5"/>
  <c r="AO128" i="5"/>
  <c r="AO129" i="5"/>
  <c r="AO130" i="5"/>
  <c r="AO131" i="5"/>
  <c r="AO132" i="5"/>
  <c r="AO133" i="5"/>
  <c r="AO134" i="5"/>
  <c r="AO135" i="5"/>
  <c r="AO136" i="5"/>
  <c r="AO137" i="5"/>
  <c r="AO138" i="5"/>
  <c r="AO139" i="5"/>
  <c r="AO140" i="5"/>
  <c r="AO141" i="5"/>
  <c r="AO142" i="5"/>
  <c r="AO143" i="5"/>
  <c r="AO144" i="5"/>
  <c r="AO145" i="5"/>
  <c r="AO2" i="5"/>
  <c r="P21" i="1"/>
  <c r="O21" i="1"/>
  <c r="N21" i="1"/>
  <c r="M21" i="1"/>
  <c r="P20" i="1"/>
  <c r="O20" i="1"/>
  <c r="N20" i="1"/>
  <c r="M20" i="1"/>
  <c r="P19" i="1"/>
  <c r="O19" i="1"/>
  <c r="N19" i="1"/>
  <c r="M19" i="1"/>
  <c r="P18" i="1"/>
  <c r="O18" i="1"/>
  <c r="N18" i="1"/>
  <c r="M18" i="1"/>
  <c r="P6" i="1"/>
  <c r="O6" i="1"/>
  <c r="N6" i="1"/>
  <c r="M6" i="1"/>
  <c r="P5" i="1"/>
  <c r="O5" i="1"/>
  <c r="N5" i="1"/>
  <c r="M5" i="1"/>
  <c r="P1" i="1"/>
  <c r="O1" i="1"/>
  <c r="N1" i="1"/>
  <c r="M1" i="1"/>
  <c r="K21" i="1"/>
  <c r="K20" i="1"/>
  <c r="K19" i="1"/>
  <c r="K18" i="1"/>
  <c r="K6" i="1"/>
  <c r="K5" i="1"/>
  <c r="K1" i="1"/>
  <c r="J21" i="1"/>
  <c r="J20" i="1"/>
  <c r="J19" i="1"/>
  <c r="J18" i="1"/>
  <c r="J6" i="1"/>
  <c r="J5" i="1"/>
  <c r="J1" i="1"/>
  <c r="I1" i="1"/>
  <c r="I5" i="1"/>
  <c r="I19" i="1"/>
  <c r="I6" i="1"/>
  <c r="I18" i="1"/>
  <c r="I20" i="1"/>
  <c r="I21" i="1"/>
  <c r="A22" i="1"/>
  <c r="K22" i="1" s="1"/>
  <c r="L36" i="4"/>
  <c r="O36" i="4" s="1"/>
  <c r="AN6" i="4" s="1"/>
  <c r="M36" i="4"/>
  <c r="AK6" i="4" s="1"/>
  <c r="N36" i="4"/>
  <c r="AL6" i="4" s="1"/>
  <c r="L35" i="4"/>
  <c r="O35" i="4" s="1"/>
  <c r="AF6" i="4" s="1"/>
  <c r="M35" i="4"/>
  <c r="AC6" i="4" s="1"/>
  <c r="N35" i="4"/>
  <c r="AD6" i="4" s="1"/>
  <c r="L34" i="4"/>
  <c r="O34" i="4" s="1"/>
  <c r="X6" i="4" s="1"/>
  <c r="M34" i="4"/>
  <c r="U6" i="4" s="1"/>
  <c r="N34" i="4"/>
  <c r="V6" i="4" s="1"/>
  <c r="Z39" i="4"/>
  <c r="X39" i="4" s="1"/>
  <c r="AA38" i="4"/>
  <c r="Z38" i="4"/>
  <c r="K160" i="8"/>
  <c r="K166" i="8"/>
  <c r="K135" i="8" s="1"/>
  <c r="K136" i="8"/>
  <c r="D136" i="8" s="1"/>
  <c r="F111" i="8"/>
  <c r="E112" i="8"/>
  <c r="E111" i="8" s="1"/>
  <c r="H112" i="8"/>
  <c r="H111" i="8" s="1"/>
  <c r="I112" i="8"/>
  <c r="I111" i="8" s="1"/>
  <c r="J112" i="8"/>
  <c r="J111" i="8" s="1"/>
  <c r="K177" i="8"/>
  <c r="K112" i="8"/>
  <c r="K111" i="8" s="1"/>
  <c r="K96" i="8"/>
  <c r="K70" i="8"/>
  <c r="J70" i="8"/>
  <c r="I70" i="8"/>
  <c r="H70" i="8"/>
  <c r="E70" i="8"/>
  <c r="K58" i="8"/>
  <c r="K11" i="8"/>
  <c r="K9" i="8" s="1"/>
  <c r="G58" i="8"/>
  <c r="J58" i="8"/>
  <c r="J11" i="8"/>
  <c r="J9" i="8" s="1"/>
  <c r="I11" i="8"/>
  <c r="I9" i="8" s="1"/>
  <c r="H11" i="8"/>
  <c r="H9" i="8" s="1"/>
  <c r="F11" i="8"/>
  <c r="E11" i="8"/>
  <c r="E9" i="8" s="1"/>
  <c r="N39" i="4"/>
  <c r="V19" i="4" s="1"/>
  <c r="N38" i="4"/>
  <c r="V18" i="4" s="1"/>
  <c r="N37" i="4"/>
  <c r="V17" i="4" s="1"/>
  <c r="N33" i="4"/>
  <c r="AL5" i="4" s="1"/>
  <c r="N32" i="4"/>
  <c r="AD5" i="4" s="1"/>
  <c r="N31" i="4"/>
  <c r="V5" i="4" s="1"/>
  <c r="N30" i="4"/>
  <c r="AL4" i="4" s="1"/>
  <c r="N29" i="4"/>
  <c r="AD4" i="4" s="1"/>
  <c r="N28" i="4"/>
  <c r="V4" i="4" s="1"/>
  <c r="N27" i="4"/>
  <c r="AL3" i="4" s="1"/>
  <c r="N26" i="4"/>
  <c r="AD3" i="4" s="1"/>
  <c r="N25" i="4"/>
  <c r="V3" i="4" s="1"/>
  <c r="M39" i="4"/>
  <c r="U19" i="4" s="1"/>
  <c r="M38" i="4"/>
  <c r="U18" i="4" s="1"/>
  <c r="M37" i="4"/>
  <c r="U17" i="4" s="1"/>
  <c r="M33" i="4"/>
  <c r="AK5" i="4" s="1"/>
  <c r="M32" i="4"/>
  <c r="AC5" i="4" s="1"/>
  <c r="M31" i="4"/>
  <c r="U5" i="4" s="1"/>
  <c r="M30" i="4"/>
  <c r="AK4" i="4" s="1"/>
  <c r="M29" i="4"/>
  <c r="AC4" i="4" s="1"/>
  <c r="M28" i="4"/>
  <c r="U4" i="4" s="1"/>
  <c r="M26" i="4"/>
  <c r="AC3" i="4" s="1"/>
  <c r="M27" i="4"/>
  <c r="AK3" i="4" s="1"/>
  <c r="M25" i="4"/>
  <c r="U3" i="4" s="1"/>
  <c r="J136" i="8"/>
  <c r="J166" i="8"/>
  <c r="J135" i="8" s="1"/>
  <c r="J177" i="8"/>
  <c r="I177" i="8"/>
  <c r="H177" i="8"/>
  <c r="J96" i="8"/>
  <c r="J93" i="8"/>
  <c r="I166" i="8"/>
  <c r="I145" i="8"/>
  <c r="I160" i="8"/>
  <c r="I136" i="8"/>
  <c r="I96" i="8"/>
  <c r="I93" i="8"/>
  <c r="I58" i="8"/>
  <c r="H166" i="8"/>
  <c r="H135" i="8" s="1"/>
  <c r="E166" i="8"/>
  <c r="E135" i="8" s="1"/>
  <c r="H145" i="8"/>
  <c r="H136" i="8"/>
  <c r="H96" i="8"/>
  <c r="E96" i="8"/>
  <c r="H93" i="8"/>
  <c r="E145" i="8"/>
  <c r="E136" i="8"/>
  <c r="E160" i="8"/>
  <c r="E153" i="8"/>
  <c r="E58" i="8"/>
  <c r="E93" i="8"/>
  <c r="L39" i="4"/>
  <c r="O39" i="4" s="1"/>
  <c r="P39" i="4" s="1"/>
  <c r="L38" i="4"/>
  <c r="O38" i="4" s="1"/>
  <c r="P38" i="4" s="1"/>
  <c r="L37" i="4"/>
  <c r="O37" i="4" s="1"/>
  <c r="P37" i="4" s="1"/>
  <c r="L33" i="4"/>
  <c r="O33" i="4" s="1"/>
  <c r="AN5" i="4" s="1"/>
  <c r="L32" i="4"/>
  <c r="O32" i="4" s="1"/>
  <c r="AF5" i="4" s="1"/>
  <c r="L31" i="4"/>
  <c r="O31" i="4" s="1"/>
  <c r="X5" i="4" s="1"/>
  <c r="L30" i="4"/>
  <c r="O30" i="4" s="1"/>
  <c r="AN4" i="4" s="1"/>
  <c r="L29" i="4"/>
  <c r="O29" i="4" s="1"/>
  <c r="AF4" i="4" s="1"/>
  <c r="L28" i="4"/>
  <c r="O28" i="4" s="1"/>
  <c r="X4" i="4" s="1"/>
  <c r="L27" i="4"/>
  <c r="O27" i="4" s="1"/>
  <c r="AN3" i="4" s="1"/>
  <c r="L26" i="4"/>
  <c r="O26" i="4" s="1"/>
  <c r="AF3" i="4" s="1"/>
  <c r="L25" i="4"/>
  <c r="O25" i="4" s="1"/>
  <c r="X3" i="4" s="1"/>
  <c r="X9" i="4" s="1"/>
  <c r="X13" i="4" s="1"/>
  <c r="I135" i="8" l="1"/>
  <c r="J10" i="13"/>
  <c r="N10" i="13"/>
  <c r="K10" i="14"/>
  <c r="P10" i="14"/>
  <c r="O10" i="13"/>
  <c r="M10" i="13"/>
  <c r="J10" i="14"/>
  <c r="P10" i="15"/>
  <c r="P9" i="16"/>
  <c r="J9" i="16"/>
  <c r="I9" i="16"/>
  <c r="O9" i="16"/>
  <c r="K9" i="16"/>
  <c r="N9" i="16"/>
  <c r="K10" i="15"/>
  <c r="J10" i="15"/>
  <c r="O10" i="15"/>
  <c r="N10" i="15"/>
  <c r="I10" i="14"/>
  <c r="M22" i="1"/>
  <c r="I22" i="1"/>
  <c r="P22" i="1"/>
  <c r="O22" i="1"/>
  <c r="N22" i="1"/>
  <c r="J22" i="1"/>
  <c r="AC9" i="4"/>
  <c r="AC13" i="4" s="1"/>
  <c r="U9" i="4"/>
  <c r="U13" i="4" s="1"/>
  <c r="AE6" i="4"/>
  <c r="AL9" i="4"/>
  <c r="AL13" i="4" s="1"/>
  <c r="AD9" i="4"/>
  <c r="AD13" i="4" s="1"/>
  <c r="AF9" i="4"/>
  <c r="AF13" i="4" s="1"/>
  <c r="AN9" i="4"/>
  <c r="AN13" i="4" s="1"/>
  <c r="AM6" i="4"/>
  <c r="AK9" i="4"/>
  <c r="V9" i="4"/>
  <c r="W6" i="4"/>
  <c r="R37" i="4"/>
  <c r="P36" i="4"/>
  <c r="P35" i="4"/>
  <c r="P34" i="4"/>
  <c r="V22" i="4"/>
  <c r="AD8" i="4"/>
  <c r="Q38" i="4"/>
  <c r="X17" i="4"/>
  <c r="X19" i="4"/>
  <c r="P33" i="4"/>
  <c r="AO5" i="4" s="1"/>
  <c r="AP5" i="4" s="1"/>
  <c r="X18" i="4"/>
  <c r="X21" i="4" s="1"/>
  <c r="C111" i="8"/>
  <c r="V23" i="4"/>
  <c r="V21" i="4"/>
  <c r="U23" i="4"/>
  <c r="U21" i="4"/>
  <c r="W18" i="4"/>
  <c r="V20" i="4"/>
  <c r="W19" i="4"/>
  <c r="U20" i="4"/>
  <c r="P32" i="4"/>
  <c r="R32" i="4" s="1"/>
  <c r="R38" i="4"/>
  <c r="Q37" i="4"/>
  <c r="W17" i="4"/>
  <c r="U22" i="4"/>
  <c r="Q39" i="4"/>
  <c r="P30" i="4"/>
  <c r="R30" i="4" s="1"/>
  <c r="P27" i="4"/>
  <c r="Q27" i="4" s="1"/>
  <c r="R39" i="4"/>
  <c r="P29" i="4"/>
  <c r="P26" i="4"/>
  <c r="R26" i="4" s="1"/>
  <c r="P31" i="4"/>
  <c r="P28" i="4"/>
  <c r="P25" i="4"/>
  <c r="W5" i="4"/>
  <c r="AK7" i="4"/>
  <c r="AK8" i="4"/>
  <c r="AK15" i="4" s="1"/>
  <c r="AM4" i="4"/>
  <c r="AL7" i="4"/>
  <c r="AL14" i="4" s="1"/>
  <c r="AL16" i="4" s="1"/>
  <c r="AL8" i="4"/>
  <c r="V7" i="4"/>
  <c r="V14" i="4" s="1"/>
  <c r="V16" i="4" s="1"/>
  <c r="V8" i="4"/>
  <c r="AC7" i="4"/>
  <c r="AC14" i="4" s="1"/>
  <c r="AC8" i="4"/>
  <c r="AC15" i="4" s="1"/>
  <c r="AF7" i="4"/>
  <c r="AF14" i="4" s="1"/>
  <c r="AF16" i="4" s="1"/>
  <c r="AN7" i="4"/>
  <c r="AN14" i="4" s="1"/>
  <c r="AN16" i="4" s="1"/>
  <c r="X7" i="4"/>
  <c r="X14" i="4" s="1"/>
  <c r="X16" i="4" s="1"/>
  <c r="X8" i="4"/>
  <c r="X15" i="4" s="1"/>
  <c r="U7" i="4"/>
  <c r="U14" i="4" s="1"/>
  <c r="U8" i="4"/>
  <c r="U15" i="4" s="1"/>
  <c r="AE4" i="4"/>
  <c r="AD7" i="4"/>
  <c r="AD14" i="4" s="1"/>
  <c r="AD16" i="4" s="1"/>
  <c r="W4" i="4"/>
  <c r="AN8" i="4"/>
  <c r="AN15" i="4" s="1"/>
  <c r="AM5" i="4"/>
  <c r="AF8" i="4"/>
  <c r="AF15" i="4" s="1"/>
  <c r="AE5" i="4"/>
  <c r="AM3" i="4"/>
  <c r="W3" i="4"/>
  <c r="AE3" i="4"/>
  <c r="W22" i="4" l="1"/>
  <c r="AE13" i="4"/>
  <c r="W14" i="4"/>
  <c r="U16" i="4"/>
  <c r="W16" i="4" s="1"/>
  <c r="AE14" i="4"/>
  <c r="AC16" i="4"/>
  <c r="AE16" i="4" s="1"/>
  <c r="V12" i="4"/>
  <c r="V15" i="4"/>
  <c r="W15" i="4" s="1"/>
  <c r="AD12" i="4"/>
  <c r="AD15" i="4"/>
  <c r="AE15" i="4" s="1"/>
  <c r="AL12" i="4"/>
  <c r="AL15" i="4"/>
  <c r="AM15" i="4" s="1"/>
  <c r="AK10" i="4"/>
  <c r="AK14" i="4"/>
  <c r="AE9" i="4"/>
  <c r="AM9" i="4"/>
  <c r="AK13" i="4"/>
  <c r="AM13" i="4" s="1"/>
  <c r="W9" i="4"/>
  <c r="V13" i="4"/>
  <c r="W13" i="4" s="1"/>
  <c r="Q36" i="4"/>
  <c r="AO6" i="4"/>
  <c r="AP6" i="4" s="1"/>
  <c r="R35" i="4"/>
  <c r="AG6" i="4"/>
  <c r="AH6" i="4" s="1"/>
  <c r="R34" i="4"/>
  <c r="Y6" i="4"/>
  <c r="Z6" i="4" s="1"/>
  <c r="R36" i="4"/>
  <c r="Q34" i="4"/>
  <c r="Q35" i="4"/>
  <c r="X20" i="4"/>
  <c r="R33" i="4"/>
  <c r="Q33" i="4"/>
  <c r="X22" i="4"/>
  <c r="X23" i="4"/>
  <c r="W20" i="4"/>
  <c r="C69" i="8"/>
  <c r="AF12" i="4"/>
  <c r="Q30" i="4"/>
  <c r="AO4" i="4"/>
  <c r="AP4" i="4" s="1"/>
  <c r="W23" i="4"/>
  <c r="W21" i="4"/>
  <c r="Q26" i="4"/>
  <c r="R27" i="4"/>
  <c r="AO3" i="4"/>
  <c r="AP3" i="4" s="1"/>
  <c r="Q29" i="4"/>
  <c r="AG4" i="4"/>
  <c r="AH4" i="4" s="1"/>
  <c r="Y4" i="4"/>
  <c r="Z4" i="4" s="1"/>
  <c r="AG3" i="4"/>
  <c r="AN12" i="4"/>
  <c r="AM8" i="4"/>
  <c r="X12" i="4"/>
  <c r="Q32" i="4"/>
  <c r="AG5" i="4"/>
  <c r="R29" i="4"/>
  <c r="Q31" i="4"/>
  <c r="Y5" i="4"/>
  <c r="Z5" i="4" s="1"/>
  <c r="R31" i="4"/>
  <c r="R28" i="4"/>
  <c r="Q28" i="4"/>
  <c r="Y3" i="4"/>
  <c r="Z3" i="4" s="1"/>
  <c r="R25" i="4"/>
  <c r="Q25" i="4"/>
  <c r="AK11" i="4"/>
  <c r="AM7" i="4"/>
  <c r="AK12" i="4"/>
  <c r="AM12" i="4" s="1"/>
  <c r="AN10" i="4"/>
  <c r="AN11" i="4"/>
  <c r="AL10" i="4"/>
  <c r="AL11" i="4"/>
  <c r="X11" i="4"/>
  <c r="X10" i="4"/>
  <c r="V10" i="4"/>
  <c r="V11" i="4"/>
  <c r="W7" i="4"/>
  <c r="U10" i="4"/>
  <c r="U11" i="4"/>
  <c r="W8" i="4"/>
  <c r="U12" i="4"/>
  <c r="AC10" i="4"/>
  <c r="AC11" i="4"/>
  <c r="AE7" i="4"/>
  <c r="AD10" i="4"/>
  <c r="AD11" i="4"/>
  <c r="AE8" i="4"/>
  <c r="AC12" i="4"/>
  <c r="AF11" i="4"/>
  <c r="AF10" i="4"/>
  <c r="AG9" i="4" l="1"/>
  <c r="AJ9" i="4" s="1"/>
  <c r="AH3" i="4"/>
  <c r="AM14" i="4"/>
  <c r="AK16" i="4"/>
  <c r="AM16" i="4" s="1"/>
  <c r="AE12" i="4"/>
  <c r="W12" i="4"/>
  <c r="AM10" i="4"/>
  <c r="Y9" i="4"/>
  <c r="AO9" i="4"/>
  <c r="AO7" i="4"/>
  <c r="AO8" i="4"/>
  <c r="AG8" i="4"/>
  <c r="AG7" i="4"/>
  <c r="Y7" i="4"/>
  <c r="Y8" i="4"/>
  <c r="W10" i="4"/>
  <c r="AM11" i="4"/>
  <c r="AE11" i="4"/>
  <c r="W11" i="4"/>
  <c r="AE10" i="4"/>
  <c r="Y15" i="4" l="1"/>
  <c r="Z15" i="4" s="1"/>
  <c r="Z8" i="4"/>
  <c r="Y14" i="4"/>
  <c r="Z7" i="4"/>
  <c r="Y13" i="4"/>
  <c r="Z13" i="4" s="1"/>
  <c r="Z9" i="4"/>
  <c r="AG15" i="4"/>
  <c r="AH15" i="4" s="1"/>
  <c r="AH8" i="4"/>
  <c r="AG14" i="4"/>
  <c r="AJ14" i="4" s="1"/>
  <c r="AH7" i="4"/>
  <c r="AG13" i="4"/>
  <c r="AH9" i="4"/>
  <c r="AI9" i="4"/>
  <c r="AO13" i="4"/>
  <c r="AP13" i="4" s="1"/>
  <c r="AP9" i="4"/>
  <c r="AO14" i="4"/>
  <c r="AR14" i="4" s="1"/>
  <c r="AP7" i="4"/>
  <c r="AO15" i="4"/>
  <c r="AP15" i="4" s="1"/>
  <c r="AP8" i="4"/>
  <c r="AA15" i="4"/>
  <c r="AA14" i="4"/>
  <c r="AB14" i="4"/>
  <c r="AA13" i="4"/>
  <c r="AB9" i="4"/>
  <c r="AA9" i="4"/>
  <c r="AR9" i="4"/>
  <c r="AQ9" i="4"/>
  <c r="AG12" i="4"/>
  <c r="AH12" i="4" s="1"/>
  <c r="AI8" i="4"/>
  <c r="AJ8" i="4"/>
  <c r="AQ7" i="4"/>
  <c r="AR7" i="4"/>
  <c r="AO10" i="4"/>
  <c r="AP10" i="4" s="1"/>
  <c r="AO11" i="4"/>
  <c r="AP11" i="4" s="1"/>
  <c r="AG11" i="4"/>
  <c r="AH11" i="4" s="1"/>
  <c r="AJ7" i="4"/>
  <c r="AI7" i="4"/>
  <c r="AG10" i="4"/>
  <c r="AH10" i="4" s="1"/>
  <c r="AA7" i="4"/>
  <c r="AB7" i="4"/>
  <c r="Y12" i="4"/>
  <c r="Z12" i="4" s="1"/>
  <c r="AA8" i="4"/>
  <c r="AB8" i="4"/>
  <c r="AO12" i="4"/>
  <c r="AP12" i="4" s="1"/>
  <c r="AQ8" i="4"/>
  <c r="AR8" i="4"/>
  <c r="Y10" i="4"/>
  <c r="Z10" i="4" s="1"/>
  <c r="Y11" i="4"/>
  <c r="Z11" i="4" s="1"/>
  <c r="AB13" i="4" l="1"/>
  <c r="AB15" i="4"/>
  <c r="Y16" i="4"/>
  <c r="Z14" i="4"/>
  <c r="AR15" i="4"/>
  <c r="AQ15" i="4"/>
  <c r="AQ13" i="4"/>
  <c r="AI15" i="4"/>
  <c r="AJ15" i="4"/>
  <c r="AI14" i="4"/>
  <c r="AJ13" i="4"/>
  <c r="AH13" i="4"/>
  <c r="AI13" i="4"/>
  <c r="AG16" i="4"/>
  <c r="AH14" i="4"/>
  <c r="AQ14" i="4"/>
  <c r="AO16" i="4"/>
  <c r="AP14" i="4"/>
  <c r="AR13" i="4"/>
  <c r="AA10" i="4"/>
  <c r="AB10" i="4"/>
  <c r="AB11" i="4"/>
  <c r="AA11" i="4"/>
  <c r="AA12" i="4"/>
  <c r="AB12" i="4"/>
  <c r="AR10" i="4"/>
  <c r="AQ10" i="4"/>
  <c r="AR11" i="4"/>
  <c r="AQ11" i="4"/>
  <c r="AJ11" i="4"/>
  <c r="AI11" i="4"/>
  <c r="AR12" i="4"/>
  <c r="AQ12" i="4"/>
  <c r="AJ12" i="4"/>
  <c r="AI12" i="4"/>
  <c r="AJ10" i="4"/>
  <c r="AI10" i="4"/>
  <c r="Z16" i="4" l="1"/>
  <c r="AA16" i="4"/>
  <c r="AB16" i="4"/>
  <c r="AH16" i="4"/>
  <c r="AI16" i="4"/>
  <c r="AJ16" i="4"/>
  <c r="AP16" i="4"/>
  <c r="AQ16" i="4"/>
  <c r="AR16" i="4"/>
</calcChain>
</file>

<file path=xl/comments1.xml><?xml version="1.0" encoding="utf-8"?>
<comments xmlns="http://schemas.openxmlformats.org/spreadsheetml/2006/main">
  <authors>
    <author>Raphael Tourneur</author>
  </authors>
  <commentList>
    <comment ref="H137" authorId="0" shapeId="0">
      <text>
        <r>
          <rPr>
            <b/>
            <sz val="9"/>
            <color indexed="81"/>
            <rFont val="Tahoma"/>
            <family val="2"/>
          </rPr>
          <t>31-35</t>
        </r>
      </text>
    </comment>
    <comment ref="I137" authorId="0" shapeId="0">
      <text>
        <r>
          <rPr>
            <b/>
            <sz val="9"/>
            <color indexed="81"/>
            <rFont val="Tahoma"/>
            <family val="2"/>
          </rPr>
          <t>36-43</t>
        </r>
      </text>
    </comment>
    <comment ref="J137" authorId="0" shapeId="0">
      <text>
        <r>
          <rPr>
            <b/>
            <sz val="9"/>
            <color indexed="81"/>
            <rFont val="Tahoma"/>
            <family val="2"/>
          </rPr>
          <t>43-49</t>
        </r>
        <r>
          <rPr>
            <sz val="9"/>
            <color indexed="81"/>
            <rFont val="Tahoma"/>
            <family val="2"/>
          </rPr>
          <t xml:space="preserve">
</t>
        </r>
      </text>
    </comment>
    <comment ref="K137" authorId="0" shapeId="0">
      <text>
        <r>
          <rPr>
            <b/>
            <sz val="9"/>
            <color indexed="81"/>
            <rFont val="Tahoma"/>
            <family val="2"/>
          </rPr>
          <t>50-69</t>
        </r>
        <r>
          <rPr>
            <sz val="9"/>
            <color indexed="81"/>
            <rFont val="Tahoma"/>
            <family val="2"/>
          </rPr>
          <t xml:space="preserve">
</t>
        </r>
      </text>
    </comment>
    <comment ref="L137" authorId="0" shapeId="0">
      <text>
        <r>
          <rPr>
            <b/>
            <sz val="9"/>
            <color indexed="81"/>
            <rFont val="Tahoma"/>
            <family val="2"/>
          </rPr>
          <t>70-77</t>
        </r>
      </text>
    </comment>
  </commentList>
</comments>
</file>

<file path=xl/comments2.xml><?xml version="1.0" encoding="utf-8"?>
<comments xmlns="http://schemas.openxmlformats.org/spreadsheetml/2006/main">
  <authors>
    <author>rtourneur</author>
  </authors>
  <commentList>
    <comment ref="E22" authorId="0" shapeId="0">
      <text>
        <r>
          <rPr>
            <b/>
            <sz val="9"/>
            <color indexed="81"/>
            <rFont val="Tahoma"/>
            <family val="2"/>
          </rPr>
          <t>Berserker</t>
        </r>
      </text>
    </comment>
    <comment ref="E23" authorId="0" shapeId="0">
      <text>
        <r>
          <rPr>
            <b/>
            <sz val="9"/>
            <color indexed="81"/>
            <rFont val="Tahoma"/>
            <family val="2"/>
          </rPr>
          <t>Chevalier</t>
        </r>
      </text>
    </comment>
    <comment ref="E24" authorId="0" shapeId="0">
      <text>
        <r>
          <rPr>
            <b/>
            <sz val="9"/>
            <color indexed="81"/>
            <rFont val="Tahoma"/>
            <family val="2"/>
          </rPr>
          <t>Disciple</t>
        </r>
        <r>
          <rPr>
            <sz val="9"/>
            <color indexed="81"/>
            <rFont val="Tahoma"/>
            <family val="2"/>
          </rPr>
          <t xml:space="preserve">
</t>
        </r>
      </text>
    </comment>
    <comment ref="E29" authorId="0" shapeId="0">
      <text>
        <r>
          <rPr>
            <b/>
            <sz val="9"/>
            <color indexed="81"/>
            <rFont val="Tahoma"/>
            <family val="2"/>
          </rPr>
          <t>Pisteur</t>
        </r>
      </text>
    </comment>
    <comment ref="E32" authorId="0" shapeId="0">
      <text>
        <r>
          <rPr>
            <b/>
            <sz val="9"/>
            <color indexed="81"/>
            <rFont val="Tahoma"/>
            <family val="2"/>
          </rPr>
          <t>Chevalier, Disciple</t>
        </r>
        <r>
          <rPr>
            <sz val="9"/>
            <color indexed="81"/>
            <rFont val="Tahoma"/>
            <family val="2"/>
          </rPr>
          <t xml:space="preserve">
</t>
        </r>
      </text>
    </comment>
  </commentList>
</comments>
</file>

<file path=xl/sharedStrings.xml><?xml version="1.0" encoding="utf-8"?>
<sst xmlns="http://schemas.openxmlformats.org/spreadsheetml/2006/main" count="6857" uniqueCount="1684">
  <si>
    <t>Descent V2</t>
  </si>
  <si>
    <t>Ashrian</t>
  </si>
  <si>
    <t>Avric Albright</t>
  </si>
  <si>
    <t>Grisban the Thirsty</t>
  </si>
  <si>
    <t>Jain Fairwood</t>
  </si>
  <si>
    <t>Leoric of the Book</t>
  </si>
  <si>
    <t>Syndrael</t>
  </si>
  <si>
    <t>Tomble Burrowell</t>
  </si>
  <si>
    <t>Widow Tarha</t>
  </si>
  <si>
    <t>Nom</t>
  </si>
  <si>
    <t>Mouvement</t>
  </si>
  <si>
    <t>Vie</t>
  </si>
  <si>
    <t>Endurance</t>
  </si>
  <si>
    <t>Guerrier</t>
  </si>
  <si>
    <t>Défense</t>
  </si>
  <si>
    <t>Archétype</t>
  </si>
  <si>
    <t>Mage</t>
  </si>
  <si>
    <t>Tahra la Veuve</t>
  </si>
  <si>
    <t>Eclaireur</t>
  </si>
  <si>
    <t>Jain Boisjuste</t>
  </si>
  <si>
    <t>Tomble Terrier</t>
  </si>
  <si>
    <t>Soigneur</t>
  </si>
  <si>
    <t>Avric Touvif</t>
  </si>
  <si>
    <t>Berserker</t>
  </si>
  <si>
    <t>Chevalier</t>
  </si>
  <si>
    <t>Hache ébréchée</t>
  </si>
  <si>
    <t>Epée longue en fer</t>
  </si>
  <si>
    <t>Bouclier en bois</t>
  </si>
  <si>
    <t>Disciple</t>
  </si>
  <si>
    <t>Shaman</t>
  </si>
  <si>
    <t>Inspiration</t>
  </si>
  <si>
    <t>Vaillant</t>
  </si>
  <si>
    <t>Garder</t>
  </si>
  <si>
    <t>Coup de Bouclier</t>
  </si>
  <si>
    <t>Défendre</t>
  </si>
  <si>
    <t>Défier</t>
  </si>
  <si>
    <t>Serment sur l'honneur</t>
  </si>
  <si>
    <t>Avancer</t>
  </si>
  <si>
    <t>Rage mortelle</t>
  </si>
  <si>
    <t>Exécuter</t>
  </si>
  <si>
    <t>Tornade</t>
  </si>
  <si>
    <t>Expert en Armes</t>
  </si>
  <si>
    <t>Charger</t>
  </si>
  <si>
    <t>Brute</t>
  </si>
  <si>
    <t>Contre-Attaque</t>
  </si>
  <si>
    <t>Estropier</t>
  </si>
  <si>
    <t>Rage</t>
  </si>
  <si>
    <t>Lumière Rayonnante</t>
  </si>
  <si>
    <t>Pouvoir Sacré</t>
  </si>
  <si>
    <t>Période Difficile</t>
  </si>
  <si>
    <t>Fureur Divine</t>
  </si>
  <si>
    <t>Prière de Paix</t>
  </si>
  <si>
    <t>Coup Béni</t>
  </si>
  <si>
    <t>Toucher Purificateur</t>
  </si>
  <si>
    <t>Armure de Foi</t>
  </si>
  <si>
    <t>Prière de Soins</t>
  </si>
  <si>
    <t>Masse de fer</t>
  </si>
  <si>
    <t>Esprits des Ancêtres</t>
  </si>
  <si>
    <t>Vigueur</t>
  </si>
  <si>
    <t>Tempête</t>
  </si>
  <si>
    <t>Générosité de la Nature</t>
  </si>
  <si>
    <t>Nuage de Brume</t>
  </si>
  <si>
    <t>Drain d'Esprit</t>
  </si>
  <si>
    <t>Pluie Régénératrice</t>
  </si>
  <si>
    <t>Douleur Partagée</t>
  </si>
  <si>
    <t>Peau de Pierre</t>
  </si>
  <si>
    <t>Bâton en chène</t>
  </si>
  <si>
    <t>Maître des runes</t>
  </si>
  <si>
    <t>Nécromancien</t>
  </si>
  <si>
    <t>Briser la Rune</t>
  </si>
  <si>
    <t>Incantation Rapide</t>
  </si>
  <si>
    <t>Expert en Runes</t>
  </si>
  <si>
    <t>Sorcellerie Runique</t>
  </si>
  <si>
    <t>Volonté de Fer</t>
  </si>
  <si>
    <t>Armure Fantôme</t>
  </si>
  <si>
    <t>Graver des Runes</t>
  </si>
  <si>
    <t>Rune Explosive</t>
  </si>
  <si>
    <t>Savoir Runique</t>
  </si>
  <si>
    <t>Eclair des Arcanes</t>
  </si>
  <si>
    <t>Ordre de Mort</t>
  </si>
  <si>
    <t>Sang Vampirique</t>
  </si>
  <si>
    <t>Armée des Morts</t>
  </si>
  <si>
    <t>Pacte des Ténèbres</t>
  </si>
  <si>
    <t>Puissance du Mort-Vivant</t>
  </si>
  <si>
    <t>Fureur du Mort-Vivant</t>
  </si>
  <si>
    <t>Explosion de Cadavre</t>
  </si>
  <si>
    <t>Précipitation Mortelle</t>
  </si>
  <si>
    <t>Réanimer les Morts</t>
  </si>
  <si>
    <t>Faux Vampirique</t>
  </si>
  <si>
    <t>Pisteur</t>
  </si>
  <si>
    <t>Voleur</t>
  </si>
  <si>
    <t>Flèche Noire</t>
  </si>
  <si>
    <t>Tir en Mouvement</t>
  </si>
  <si>
    <t>Expert en Arc</t>
  </si>
  <si>
    <t>Première Frappe</t>
  </si>
  <si>
    <t>Preste</t>
  </si>
  <si>
    <t>Précis</t>
  </si>
  <si>
    <t>Œil de Lynx</t>
  </si>
  <si>
    <t>Sens du Danger</t>
  </si>
  <si>
    <t>Agile</t>
  </si>
  <si>
    <t>Arc Court en If</t>
  </si>
  <si>
    <t>Sournois</t>
  </si>
  <si>
    <t>Rôder</t>
  </si>
  <si>
    <t>Embuscade</t>
  </si>
  <si>
    <t>Dissimulé</t>
  </si>
  <si>
    <t>Chausse-Trapes</t>
  </si>
  <si>
    <t>Acrobatie</t>
  </si>
  <si>
    <t>Cous Bas</t>
  </si>
  <si>
    <t>Cupide</t>
  </si>
  <si>
    <t>Couteaux de Lancer</t>
  </si>
  <si>
    <t>Porte-Bonheur</t>
  </si>
  <si>
    <t>Grand Arc en Orme</t>
  </si>
  <si>
    <t>Acte I</t>
  </si>
  <si>
    <t>distance</t>
  </si>
  <si>
    <t>Hache de Bataille en Fer</t>
  </si>
  <si>
    <t>Arc</t>
  </si>
  <si>
    <t>Hache</t>
  </si>
  <si>
    <t>Immolation</t>
  </si>
  <si>
    <t>Rune</t>
  </si>
  <si>
    <t>2 mains</t>
  </si>
  <si>
    <t>Bâton Magique</t>
  </si>
  <si>
    <t>Bâton</t>
  </si>
  <si>
    <t>Fronde</t>
  </si>
  <si>
    <t>1 main</t>
  </si>
  <si>
    <t>Exotique</t>
  </si>
  <si>
    <t>BJ</t>
  </si>
  <si>
    <t>Les personnages adjacents ne bloquent pas la ligne de vue.</t>
  </si>
  <si>
    <t>Transpercer 1</t>
  </si>
  <si>
    <t>BR</t>
  </si>
  <si>
    <t>Marteau Léger</t>
  </si>
  <si>
    <t>Marteau</t>
  </si>
  <si>
    <t>Heaume du Scorpion</t>
  </si>
  <si>
    <t>Heaume</t>
  </si>
  <si>
    <t>Lance d'Acier</t>
  </si>
  <si>
    <t>Allonge</t>
  </si>
  <si>
    <t>Eclat du Soleil</t>
  </si>
  <si>
    <t>M</t>
  </si>
  <si>
    <t>Arbalète</t>
  </si>
  <si>
    <t>Armure de Cuir</t>
  </si>
  <si>
    <t>armure</t>
  </si>
  <si>
    <t>objet</t>
  </si>
  <si>
    <t>Vous gagnez +1 en santé.</t>
  </si>
  <si>
    <t>Bibelot</t>
  </si>
  <si>
    <t>Bouclier de fer</t>
  </si>
  <si>
    <t>Bouclier</t>
  </si>
  <si>
    <t>Manteau Epais</t>
  </si>
  <si>
    <t>Manteau</t>
  </si>
  <si>
    <t>Epée longue d'Acier</t>
  </si>
  <si>
    <t>Lame</t>
  </si>
  <si>
    <t>Trame de Mana</t>
  </si>
  <si>
    <t>Cotte de Mailles</t>
  </si>
  <si>
    <t>Armure Lourde</t>
  </si>
  <si>
    <t>G</t>
  </si>
  <si>
    <t>Anneau de Pouvoir</t>
  </si>
  <si>
    <t>Anneau</t>
  </si>
  <si>
    <t>Anneau de Fer Lié</t>
  </si>
  <si>
    <t>Acte II</t>
  </si>
  <si>
    <t>Bleu</t>
  </si>
  <si>
    <t>X</t>
  </si>
  <si>
    <t>D</t>
  </si>
  <si>
    <t>P</t>
  </si>
  <si>
    <t>E</t>
  </si>
  <si>
    <t>0-1</t>
  </si>
  <si>
    <t>1-2</t>
  </si>
  <si>
    <t>2-6</t>
  </si>
  <si>
    <t>Jaune</t>
  </si>
  <si>
    <t>1s;"1♥";"2♥";"♥s";"♥♥";"♥♥s"</t>
  </si>
  <si>
    <t>0-2</t>
  </si>
  <si>
    <t>Rouge</t>
  </si>
  <si>
    <t>1-3</t>
  </si>
  <si>
    <t>0</t>
  </si>
  <si>
    <t>Marron</t>
  </si>
  <si>
    <t>Classe</t>
  </si>
  <si>
    <t>Action</t>
  </si>
  <si>
    <t>Magie</t>
  </si>
  <si>
    <t>Fouillez un pion Fouille à 3 cases ou moins de vous.</t>
  </si>
  <si>
    <t>Couteaux de lancer</t>
  </si>
  <si>
    <t>Coup foudroyant</t>
  </si>
  <si>
    <t>BJJ</t>
  </si>
  <si>
    <t>Armure de plates</t>
  </si>
  <si>
    <t>Grand bouclier d'acier</t>
  </si>
  <si>
    <t>Hache broyante</t>
  </si>
  <si>
    <t>Grande épée d'acier</t>
  </si>
  <si>
    <t>Arc long latari</t>
  </si>
  <si>
    <t>Tempête de glace</t>
  </si>
  <si>
    <t>Manteau elfique</t>
  </si>
  <si>
    <t>Armure en cuir démoniaque</t>
  </si>
  <si>
    <t>Cristal de tival</t>
  </si>
  <si>
    <t>Marteau dent de dragon</t>
  </si>
  <si>
    <t>Masse de Kellos</t>
  </si>
  <si>
    <t>Bombe incendiaire naine</t>
  </si>
  <si>
    <t>Andira Runehand</t>
  </si>
  <si>
    <t>Bogran the Shadow</t>
  </si>
  <si>
    <t>Grey Ker</t>
  </si>
  <si>
    <t>Ispher</t>
  </si>
  <si>
    <t>Landrec the Wise</t>
  </si>
  <si>
    <t>Lyssa</t>
  </si>
  <si>
    <t>Mad Carthos</t>
  </si>
  <si>
    <t>Mordrog</t>
  </si>
  <si>
    <t>One Fist</t>
  </si>
  <si>
    <t>Red Scorpion</t>
  </si>
  <si>
    <t>Ronan of the Wild</t>
  </si>
  <si>
    <t>Silhouette</t>
  </si>
  <si>
    <t>Sir Valadir</t>
  </si>
  <si>
    <t>Steelhorns</t>
  </si>
  <si>
    <t>Trenloe the Strong</t>
  </si>
  <si>
    <t>Varikas the Dead</t>
  </si>
  <si>
    <t>Vyrah the Falconner</t>
  </si>
  <si>
    <t>Brother Glyr</t>
  </si>
  <si>
    <t>Laurel of Bloodwood</t>
  </si>
  <si>
    <t>Lord Hauwthorne</t>
  </si>
  <si>
    <t>Thetherys</t>
  </si>
  <si>
    <t>Brother Gherinn</t>
  </si>
  <si>
    <t>Challara</t>
  </si>
  <si>
    <t>Hugo the Glorious</t>
  </si>
  <si>
    <t>Krutsbeck</t>
  </si>
  <si>
    <t>Lindel</t>
  </si>
  <si>
    <t>Tatianna</t>
  </si>
  <si>
    <t>Choix</t>
  </si>
  <si>
    <t>Hell Hound</t>
  </si>
  <si>
    <t>Acte 1</t>
  </si>
  <si>
    <t>mouvement</t>
  </si>
  <si>
    <t>vie</t>
  </si>
  <si>
    <t>défense</t>
  </si>
  <si>
    <t>Attaque</t>
  </si>
  <si>
    <t>BRJ</t>
  </si>
  <si>
    <t>Mêlée</t>
  </si>
  <si>
    <t>Aura 1</t>
  </si>
  <si>
    <t>Golem</t>
  </si>
  <si>
    <t>N</t>
  </si>
  <si>
    <t>NG</t>
  </si>
  <si>
    <t>BRR</t>
  </si>
  <si>
    <t>Giant</t>
  </si>
  <si>
    <t>Ferrox</t>
  </si>
  <si>
    <t>GM</t>
  </si>
  <si>
    <t>GG</t>
  </si>
  <si>
    <t>Distance</t>
  </si>
  <si>
    <t>Sorcellerie 2</t>
  </si>
  <si>
    <t>Aura 1
Sorcellerie 3</t>
  </si>
  <si>
    <t>Crypt Dragon</t>
  </si>
  <si>
    <t>Demon Lord</t>
  </si>
  <si>
    <t>Beastman</t>
  </si>
  <si>
    <t>Ravage</t>
  </si>
  <si>
    <t>Bane Spider</t>
  </si>
  <si>
    <t>Sorcerer</t>
  </si>
  <si>
    <t>Sorcellerie 3
Immortel</t>
  </si>
  <si>
    <t>Skeleton Archer</t>
  </si>
  <si>
    <t>Transpercer 1
Immortel</t>
  </si>
  <si>
    <t>Transpercer 2</t>
  </si>
  <si>
    <t>Transpercer 2
Immortel</t>
  </si>
  <si>
    <t>Razorwing</t>
  </si>
  <si>
    <t>Vol</t>
  </si>
  <si>
    <t>Ogre</t>
  </si>
  <si>
    <t>Immortel</t>
  </si>
  <si>
    <t>Naga</t>
  </si>
  <si>
    <t>Sorcellerie 1</t>
  </si>
  <si>
    <t>Sorcellerie 3</t>
  </si>
  <si>
    <t>Manticore</t>
  </si>
  <si>
    <t>Kobold</t>
  </si>
  <si>
    <t>B</t>
  </si>
  <si>
    <t>Filer</t>
  </si>
  <si>
    <t>Dégat</t>
  </si>
  <si>
    <t>Portée</t>
  </si>
  <si>
    <t>Eclairs</t>
  </si>
  <si>
    <t>2-5</t>
  </si>
  <si>
    <t>-</t>
  </si>
  <si>
    <t>2-7</t>
  </si>
  <si>
    <t>0-3</t>
  </si>
  <si>
    <t>2-8</t>
  </si>
  <si>
    <t>3-8</t>
  </si>
  <si>
    <t>1-4</t>
  </si>
  <si>
    <t>1-6</t>
  </si>
  <si>
    <t>2-10</t>
  </si>
  <si>
    <t>Château Daerion</t>
  </si>
  <si>
    <t>Le Trésor du Monstre</t>
  </si>
  <si>
    <t>Premier Sang</t>
  </si>
  <si>
    <t>Un Gobelin Obèse</t>
  </si>
  <si>
    <t>La Cime Glacée</t>
  </si>
  <si>
    <t>La Lame de l'Aube</t>
  </si>
  <si>
    <t>La Tombe Désacralisée</t>
  </si>
  <si>
    <t>Le Cardinal En Détresse</t>
  </si>
  <si>
    <t>Détruire les Eléments</t>
  </si>
  <si>
    <t>Le Rituel des Ombres</t>
  </si>
  <si>
    <t>Le Bal Masqué</t>
  </si>
  <si>
    <t>Le Sang des Héros</t>
  </si>
  <si>
    <t>Les Idoles Jumelles</t>
  </si>
  <si>
    <t>La Mort dans les Airs</t>
  </si>
  <si>
    <t>Le Wyrm change d'allégance</t>
  </si>
  <si>
    <t>Le Wyrm s'élève</t>
  </si>
  <si>
    <t>Le Caveau de l'Ombre</t>
  </si>
  <si>
    <t>Le Seigneur du Mal Démasqué</t>
  </si>
  <si>
    <t>Gryvorn Libéré</t>
  </si>
  <si>
    <t>Prélude</t>
  </si>
  <si>
    <t>Interlude</t>
  </si>
  <si>
    <t>Final</t>
  </si>
  <si>
    <t>Dés de la Fortune</t>
  </si>
  <si>
    <t>La Rune de l'Ombre</t>
  </si>
  <si>
    <t>Bâton de Lumière</t>
  </si>
  <si>
    <t>Bouclier du Dieu Sombre</t>
  </si>
  <si>
    <t>Gandiva</t>
  </si>
  <si>
    <t>Lame de l'Aube</t>
  </si>
  <si>
    <t>Merriod</t>
  </si>
  <si>
    <t>Elemental</t>
  </si>
  <si>
    <t>Ettin</t>
  </si>
  <si>
    <t>Barghest</t>
  </si>
  <si>
    <t>Cave spider</t>
  </si>
  <si>
    <t>Zombie</t>
  </si>
  <si>
    <t>Filer
Lâche</t>
  </si>
  <si>
    <t>Groupe</t>
  </si>
  <si>
    <t>Toile</t>
  </si>
  <si>
    <t>Rôdeur Nocturne</t>
  </si>
  <si>
    <t>Gris</t>
  </si>
  <si>
    <t>1</t>
  </si>
  <si>
    <t>2</t>
  </si>
  <si>
    <t>3</t>
  </si>
  <si>
    <t>Noir</t>
  </si>
  <si>
    <t>4</t>
  </si>
  <si>
    <t>Lenteur</t>
  </si>
  <si>
    <t>NM</t>
  </si>
  <si>
    <t>Allonge
Fouetter</t>
  </si>
  <si>
    <t>Ombre</t>
  </si>
  <si>
    <t>Maudit</t>
  </si>
  <si>
    <t>Froid</t>
  </si>
  <si>
    <t>Eau</t>
  </si>
  <si>
    <t>Civilisé</t>
  </si>
  <si>
    <t>Sombre</t>
  </si>
  <si>
    <t>x</t>
  </si>
  <si>
    <t>Quand vous ou un héros à 3 case ou moins de vois est attaqué, avant de lancer les dés, inclinez cette carte pour ajouter 1 dé gris supplémentaire à la réserve de défense de ce héros.</t>
  </si>
  <si>
    <t>Armure légère</t>
  </si>
  <si>
    <t>Expérience</t>
  </si>
  <si>
    <t>Mot clés</t>
  </si>
  <si>
    <t>Type</t>
  </si>
  <si>
    <t>Coût</t>
  </si>
  <si>
    <t>Description</t>
  </si>
  <si>
    <t>Inclinable</t>
  </si>
  <si>
    <t>oui</t>
  </si>
  <si>
    <t>Permanent</t>
  </si>
  <si>
    <t>Déclencheur</t>
  </si>
  <si>
    <t>Magie
Rune</t>
  </si>
  <si>
    <t>Permanent
Déclencheur</t>
  </si>
  <si>
    <t>Mot de Malheur</t>
  </si>
  <si>
    <t>Base</t>
  </si>
  <si>
    <t>Piège</t>
  </si>
  <si>
    <t>Jouez cette carte quand un héros entre dans une case vide durant une action mouvement. Il faut un test perception. S'il échoue, il doit terminer son action mouvement (il peut tout de même subir des end pour se déplacer plus loin, ou faire une seconde action mouvement si c'était sa première action).</t>
  </si>
  <si>
    <t>Flechette Empoisonnée</t>
  </si>
  <si>
    <t>Fil de Détente</t>
  </si>
  <si>
    <t>Jouez cette carte quand un héros ouvre une porte ou fouille. Il fait un test perception ou puissance (vous choisissez). S'il le réussit, piochez 1 carte Seigneur du Mal. Sinon, il subit 1 ♥, 1 end et est Empoisonné.</t>
  </si>
  <si>
    <t>Sombre Sortilège</t>
  </si>
  <si>
    <t>Hasard Douteux</t>
  </si>
  <si>
    <t>Fosse Piegée</t>
  </si>
  <si>
    <t>Ruée</t>
  </si>
  <si>
    <t>Coup Critique</t>
  </si>
  <si>
    <t>Frénésie</t>
  </si>
  <si>
    <t>Puissance Obscure</t>
  </si>
  <si>
    <t>Sombre Résilience</t>
  </si>
  <si>
    <t>Universel</t>
  </si>
  <si>
    <t>Manigances</t>
  </si>
  <si>
    <t>Préparer à l'Avance</t>
  </si>
  <si>
    <t>Sombre Résistence</t>
  </si>
  <si>
    <t>Seigneur de Guerre</t>
  </si>
  <si>
    <t>Rage du Sang</t>
  </si>
  <si>
    <t>Coup Expert</t>
  </si>
  <si>
    <t>Soif de Sang</t>
  </si>
  <si>
    <t>Renforcer</t>
  </si>
  <si>
    <t>Piège de Toile</t>
  </si>
  <si>
    <t>Saboteur</t>
  </si>
  <si>
    <t>Runes Explosives</t>
  </si>
  <si>
    <t>Malédiction du Dieu Singe</t>
  </si>
  <si>
    <t>Rire Cruel</t>
  </si>
  <si>
    <t>Piège du Démon Uthuk</t>
  </si>
  <si>
    <t>Mot de Douleur</t>
  </si>
  <si>
    <t>Rituel Impie</t>
  </si>
  <si>
    <t>Se Relever</t>
  </si>
  <si>
    <t>Mot de Désespoir</t>
  </si>
  <si>
    <t>Pouvoir Diabolique</t>
  </si>
  <si>
    <t>Quand un monstre mineur commence son activation adjacent à vous, il est Sonné.</t>
  </si>
  <si>
    <t>Nanok of the Blade</t>
  </si>
  <si>
    <t>Jaes the Exile</t>
  </si>
  <si>
    <t>Catégorie</t>
  </si>
  <si>
    <t>Arme</t>
  </si>
  <si>
    <t>Spécial</t>
  </si>
  <si>
    <t>Dé</t>
  </si>
  <si>
    <t>Kit de conversion</t>
  </si>
  <si>
    <t>L'Antre du Wyrm</t>
  </si>
  <si>
    <t>Le Labyrinthe des Ruines</t>
  </si>
  <si>
    <t>Les Marais du Troll</t>
  </si>
  <si>
    <t>Livret de règles</t>
  </si>
  <si>
    <t>Guide de quêtes</t>
  </si>
  <si>
    <t>Figurines</t>
  </si>
  <si>
    <t>Héros</t>
  </si>
  <si>
    <t>Monstres</t>
  </si>
  <si>
    <t>Mineur</t>
  </si>
  <si>
    <t>Majeur</t>
  </si>
  <si>
    <t>Araignée des Cavernes</t>
  </si>
  <si>
    <t>Archer Gobelin</t>
  </si>
  <si>
    <t>Sculpteur de Chair</t>
  </si>
  <si>
    <t>Elementaire</t>
  </si>
  <si>
    <t>Dragon de l'Ombre</t>
  </si>
  <si>
    <t>Dés</t>
  </si>
  <si>
    <t>Bleu (attaque)</t>
  </si>
  <si>
    <t>Rouge (povoir)</t>
  </si>
  <si>
    <t>Jaune (pouvoir)</t>
  </si>
  <si>
    <t>Marron (défense)</t>
  </si>
  <si>
    <t>Gris (défense)</t>
  </si>
  <si>
    <t>Noir (défense)</t>
  </si>
  <si>
    <t>Supports</t>
  </si>
  <si>
    <t>Fiches Héros</t>
  </si>
  <si>
    <t>Bloc de feuilles de campagne</t>
  </si>
  <si>
    <t>Petites cartes</t>
  </si>
  <si>
    <t>Immobilisé</t>
  </si>
  <si>
    <t>Sonné</t>
  </si>
  <si>
    <t>Malade</t>
  </si>
  <si>
    <t>Empoisonné</t>
  </si>
  <si>
    <t>Fouille</t>
  </si>
  <si>
    <t>Descent Voyage dans les Ténèbres  
Seconde Édition</t>
  </si>
  <si>
    <t>Grandes cartes</t>
  </si>
  <si>
    <t>Seigneur</t>
  </si>
  <si>
    <t>Monstre</t>
  </si>
  <si>
    <t>Lieutenant</t>
  </si>
  <si>
    <t>Voyage</t>
  </si>
  <si>
    <t>Activation</t>
  </si>
  <si>
    <t>Marqueurs</t>
  </si>
  <si>
    <t>Dommage</t>
  </si>
  <si>
    <t>Fatigue</t>
  </si>
  <si>
    <t>Objectif</t>
  </si>
  <si>
    <t>Villageois</t>
  </si>
  <si>
    <t>Condition</t>
  </si>
  <si>
    <t>Familier</t>
  </si>
  <si>
    <t>Entrée</t>
  </si>
  <si>
    <t>1 cœur</t>
  </si>
  <si>
    <t>5 cœurs</t>
  </si>
  <si>
    <t>standard</t>
  </si>
  <si>
    <t>unique</t>
  </si>
  <si>
    <t>bleu</t>
  </si>
  <si>
    <t>rouge</t>
  </si>
  <si>
    <t>vert</t>
  </si>
  <si>
    <t>blanc</t>
  </si>
  <si>
    <t>Objet Boutique</t>
  </si>
  <si>
    <t>Relique</t>
  </si>
  <si>
    <t>Tuile</t>
  </si>
  <si>
    <t>Numérotée</t>
  </si>
  <si>
    <t>Jonction</t>
  </si>
  <si>
    <t>Fin</t>
  </si>
  <si>
    <t>Sentinelle Hybride</t>
  </si>
  <si>
    <t>Diablotin de Feu</t>
  </si>
  <si>
    <t>Spéciale</t>
  </si>
  <si>
    <t>Exécuteur</t>
  </si>
  <si>
    <t>Champion</t>
  </si>
  <si>
    <t>Géomancien</t>
  </si>
  <si>
    <t>Embrasé</t>
  </si>
  <si>
    <t>Salle secrète</t>
  </si>
  <si>
    <t>Rumeur</t>
  </si>
  <si>
    <t>Quête avancée</t>
  </si>
  <si>
    <t>Entrée salle secrète</t>
  </si>
  <si>
    <t>Challenge</t>
  </si>
  <si>
    <t>Monstre inactif</t>
  </si>
  <si>
    <t>Drake Charognard</t>
  </si>
  <si>
    <t>Arachyura</t>
  </si>
  <si>
    <t>Vert (pouvoir)</t>
  </si>
  <si>
    <t>Apothicaire</t>
  </si>
  <si>
    <t>Chasseur de trésor</t>
  </si>
  <si>
    <t>Sorcière</t>
  </si>
  <si>
    <t>Compétence d'allié</t>
  </si>
  <si>
    <t>Base II</t>
  </si>
  <si>
    <t>Allié</t>
  </si>
  <si>
    <t>Porte</t>
  </si>
  <si>
    <t>Héro</t>
  </si>
  <si>
    <t>Buisson</t>
  </si>
  <si>
    <t>Pierre de soleil</t>
  </si>
  <si>
    <t>Harpie</t>
  </si>
  <si>
    <t>Plague worm</t>
  </si>
  <si>
    <t>Affaibli</t>
  </si>
  <si>
    <t>Infector</t>
  </si>
  <si>
    <t>Valeur (Champion)</t>
  </si>
  <si>
    <t>Élixir (Apoticaire)</t>
  </si>
  <si>
    <t>Sorcier (Sorcière)</t>
  </si>
  <si>
    <t>Idée (Prophète)</t>
  </si>
  <si>
    <t>Trappe (Traqueur)</t>
  </si>
  <si>
    <t>Infection (Infector)</t>
  </si>
  <si>
    <t>Maître des animaux</t>
  </si>
  <si>
    <t>Sorcelier Gobelin</t>
  </si>
  <si>
    <t>Maraudeur Volucrix</t>
  </si>
  <si>
    <t>Boîte</t>
  </si>
  <si>
    <t>Descent</t>
  </si>
  <si>
    <t>Inclinez cette carte après le jet de dés pour annuler 1 éclair d'une attaque qui vous cible.</t>
  </si>
  <si>
    <t>Inclinez cette carte pour relancer un test d'attribut. Vous devez conserver le second jet.</t>
  </si>
  <si>
    <t>Après avoir lancé les dés d'attaque, inclinez cette carte pour ajouter 1 éclair au résultat.</t>
  </si>
  <si>
    <t>Vos attaques à distance gagnent Portée +1. Vous ne pouvez équipper qu'un Heaume à la fois.</t>
  </si>
  <si>
    <t>Hallebarde</t>
  </si>
  <si>
    <t>Une fois par jet d'attaque, vous pouvez relancer un dé de pouvoir rouge.</t>
  </si>
  <si>
    <t>Handbow</t>
  </si>
  <si>
    <t>Bearded Axe</t>
  </si>
  <si>
    <t>Bow of Bone</t>
  </si>
  <si>
    <t>Elven Boots</t>
  </si>
  <si>
    <t>Bottes</t>
  </si>
  <si>
    <t>Jinn's Lamp</t>
  </si>
  <si>
    <t>Action : inclinez cette carte pour tirer 1 carte de la pioche des objets de l'acte I. Choisissez entre l'équipper ou la retourner dans la pioche. Si vous l'équippez, retourner cette carte dans la boite.</t>
  </si>
  <si>
    <t>Mace of Aver</t>
  </si>
  <si>
    <t>BVV</t>
  </si>
  <si>
    <t>Poisoned Blowgun</t>
  </si>
  <si>
    <t>Rune Plate</t>
  </si>
  <si>
    <t>Serpet Dagger</t>
  </si>
  <si>
    <t>BV</t>
  </si>
  <si>
    <t>Shield of Light</t>
  </si>
  <si>
    <t>Teleportation Rune</t>
  </si>
  <si>
    <t>Thief's Vest</t>
  </si>
  <si>
    <t>Worn Greatsword</t>
  </si>
  <si>
    <t>Horn of Courage</t>
  </si>
  <si>
    <t>Stasis Rune</t>
  </si>
  <si>
    <t>The Dead Man's Compass</t>
  </si>
  <si>
    <t>Inclinez cette carte pendant votre tour. Si vous êtes à 3 cases ou moins d'un jeton fouille, vous gagnez immédiatement 1 point de mouvement.</t>
  </si>
  <si>
    <t>Leather Whip</t>
  </si>
  <si>
    <t>Smoking Vials</t>
  </si>
  <si>
    <t>Skinning Knife</t>
  </si>
  <si>
    <t>Maître des Animaux</t>
  </si>
  <si>
    <t>Hunting Spear</t>
  </si>
  <si>
    <t>Staff of the Grave</t>
  </si>
  <si>
    <t>Envoûteur</t>
  </si>
  <si>
    <t>Chasseur de trésors</t>
  </si>
  <si>
    <t>Inclinez cette carte après avoir lancé les dés de défense pour remplacer le résultat par un nombre de défense égal à votre perception.</t>
  </si>
  <si>
    <t>Inclinez cette carte après avoir lancé les dés de défense pour  relancer 1 dé de défense et ajouter 1 défense au résultat.</t>
  </si>
  <si>
    <t>vous gagnez +2 en santé. Si vous lancez 1 ou plusieurs dés blancs sur un jet de défense, ajouter 1 défense à votre résultat.</t>
  </si>
  <si>
    <t>Une fois par attaque, vous pouvez relancer 1 dé de pouvoir.</t>
  </si>
  <si>
    <t>Scalemail</t>
  </si>
  <si>
    <t>Bow of the Sky</t>
  </si>
  <si>
    <t>Portée + 1</t>
  </si>
  <si>
    <t>Merciful Boots</t>
  </si>
  <si>
    <t>Vous ne pouvez pas vous equipper de Runes. Vitesse réduite à  3</t>
  </si>
  <si>
    <t>Inscribed Robes</t>
  </si>
  <si>
    <t>Inclinez cette carte après avoir lancé les dés de défense pour remplacer le résultat par un nombre de défense égal à votre connaissance.</t>
  </si>
  <si>
    <t>Staff of Kellos</t>
  </si>
  <si>
    <t>Black Iron Helm</t>
  </si>
  <si>
    <t>Vous gagnez +2 en santé. Ajouter 1 défense à votre résultat. Vous ne pouvez équipper qu'un Heaume à la fois.</t>
  </si>
  <si>
    <t>Bow of the Eclipse</t>
  </si>
  <si>
    <t>BRV</t>
  </si>
  <si>
    <t>Cloak of Deception</t>
  </si>
  <si>
    <t>Iron Claws</t>
  </si>
  <si>
    <t>Si votre autre main est vide, ajoutez 1 dé vert de pouvoir supplémentaire à votre réserve d'attaque.</t>
  </si>
  <si>
    <t>Obsidian Greataxe</t>
  </si>
  <si>
    <t>Obsidian Scalemail</t>
  </si>
  <si>
    <t>Rage Blade</t>
  </si>
  <si>
    <t>Si vous avez déjà attaqué ce tour, ajoutez 1 dé vert de pouvoir supplémentaire à votre réserve d'attaque.</t>
  </si>
  <si>
    <t>Rune of Misery</t>
  </si>
  <si>
    <t>Shroud of Dusk</t>
  </si>
  <si>
    <t>Vous gagnez +1 volonté, +1 puissance, +1 connaissance et +1 perception jusqu'à un maximum de 6. Vous ne pouvez équipper qu'un Heaume à la fois.</t>
  </si>
  <si>
    <t>Staff of the Wild</t>
  </si>
  <si>
    <t>BJVV</t>
  </si>
  <si>
    <t>Min</t>
  </si>
  <si>
    <t>Max</t>
  </si>
  <si>
    <t>Eclair</t>
  </si>
  <si>
    <t>Plage</t>
  </si>
  <si>
    <t>Moyenne</t>
  </si>
  <si>
    <t>J</t>
  </si>
  <si>
    <t>R</t>
  </si>
  <si>
    <t>Moy</t>
  </si>
  <si>
    <t>Eca</t>
  </si>
  <si>
    <t>Bm</t>
  </si>
  <si>
    <t>BM</t>
  </si>
  <si>
    <t>mineur</t>
  </si>
  <si>
    <t>majeur</t>
  </si>
  <si>
    <t>MG</t>
  </si>
  <si>
    <t>0-5</t>
  </si>
  <si>
    <t>0-4</t>
  </si>
  <si>
    <t>0-6</t>
  </si>
  <si>
    <t>0-7</t>
  </si>
  <si>
    <t>Astarra</t>
  </si>
  <si>
    <t>Master Thorn</t>
  </si>
  <si>
    <t>Elder Mok</t>
  </si>
  <si>
    <t>Montagne</t>
  </si>
  <si>
    <t>Cocoon</t>
  </si>
  <si>
    <t>Each hero adjacent to this monster must test Awareness. Each hero that fails is Immobilized.</t>
  </si>
  <si>
    <t>Poison</t>
  </si>
  <si>
    <t>Pierce X</t>
  </si>
  <si>
    <t>If this attack deals at least 1 ♥ (after the defense roll), the target is Poisoned.</t>
  </si>
  <si>
    <t>This attack ignores X Shield rolled on the defense dice.</t>
  </si>
  <si>
    <t>Shambling</t>
  </si>
  <si>
    <t>This monster may not perform more than 1 move action during a single turn.</t>
  </si>
  <si>
    <t>Grab</t>
  </si>
  <si>
    <t>Choose a hero adjacent to this monster. The hero must test Might. If the hero fails, he is Immobilized.</t>
  </si>
  <si>
    <t>Disease</t>
  </si>
  <si>
    <t>If this attack deals at least 1 ♥ (after the defense roll), the target is Diseased.</t>
  </si>
  <si>
    <t>Scamper</t>
  </si>
  <si>
    <t>Cowardly</t>
  </si>
  <si>
    <t>Web</t>
  </si>
  <si>
    <t>Each hero adjacent to this monster must suffer 1 Fatigue to move out of his current space; this is in addition to any other Fatigue suffered to move.</t>
  </si>
  <si>
    <t>Heal</t>
  </si>
  <si>
    <t xml:space="preserve">Choose a monster within 3 spaces of this monster and roll 1 red power die. The chosen monster recovers ♥ equal to the ♥ rolled. </t>
  </si>
  <si>
    <t>Mend X</t>
  </si>
  <si>
    <t xml:space="preserve">This monster recovers X ♥. </t>
  </si>
  <si>
    <t>Night Stalker</t>
  </si>
  <si>
    <t xml:space="preserve">If attacked by any non-adjacent hero, this monster may add 1 brown die to its defense roll. </t>
  </si>
  <si>
    <t>Howl</t>
  </si>
  <si>
    <t xml:space="preserve">Each hero within 3 spaces of this monster must test Willpower. Each hero that fails suffers 1 Fatigue. </t>
  </si>
  <si>
    <t>Reach</t>
  </si>
  <si>
    <t xml:space="preserve">This monster may attack targets up to 2 spaces away. </t>
  </si>
  <si>
    <t>Throw</t>
  </si>
  <si>
    <t>Choose a hero adjacent to this monster. That hero must test Might. If he fails, remove the hero from the map, then place him on any empty space within 3 spaces of his original space. He counts as entering that space. Then the hero suffers 1 Heart.</t>
  </si>
  <si>
    <t>Fire</t>
  </si>
  <si>
    <t>Perform an attack targeting all figures adjacent to this monster. Each figure rolls defense dice separately.</t>
  </si>
  <si>
    <t>Earth</t>
  </si>
  <si>
    <t xml:space="preserve">Each hero adjacent to this monster must test Awareness. Each hero that fails is Immobilized. </t>
  </si>
  <si>
    <t>Water</t>
  </si>
  <si>
    <t xml:space="preserve">Each hero adjacent to this monster must test Willpower. Each hero that fails suffers 2 Fatigue. </t>
  </si>
  <si>
    <t>Air</t>
  </si>
  <si>
    <t xml:space="preserve">Until the start of your next turn, this monster can only be affected by attacks from adjacent figures. </t>
  </si>
  <si>
    <t>Flail</t>
  </si>
  <si>
    <t>When attacking, this monster may target 2 separate heroes. This monster makes 1 attack roll and each hero rolls defense dice separately.</t>
  </si>
  <si>
    <t>Immobilize</t>
  </si>
  <si>
    <t>If this attack deals at least 1 ♥ (after the defense roll), the target is Immobilized.</t>
  </si>
  <si>
    <t>Shadow</t>
  </si>
  <si>
    <t>A hero adjacent to this monster that declares an attack must spend 1 Surge or the attack is considered a miss.</t>
  </si>
  <si>
    <t>Fire Breath</t>
  </si>
  <si>
    <t>Starting with the target space, trace a path of 4 spaces in any direction. All figures on this path are affected by this attack. Each figure rolls defense dice separately.</t>
  </si>
  <si>
    <t>Both of this monster's actions on a turn may be attack actions.</t>
  </si>
  <si>
    <t>Command</t>
  </si>
  <si>
    <t xml:space="preserve">Each minion within 3 spaces of this monster may reroll 1 die on each of its attacks. Each minion may only benefit from one monster with Command at a time. </t>
  </si>
  <si>
    <t>Blast</t>
  </si>
  <si>
    <t xml:space="preserve">This attack affects all figures adjacent to the target space. </t>
  </si>
  <si>
    <t>Cause Fear</t>
  </si>
  <si>
    <t>Choose a hero adjacent to this monster. That hero must test Willpower. If he fails, he moves 2 spaces dircectly away from this monster and is Immobilized.</t>
  </si>
  <si>
    <t>Sorcery X</t>
  </si>
  <si>
    <t xml:space="preserve">After making an attack roll, this monster may convert up to X range to ♥, or up to X ♥ to range. </t>
  </si>
  <si>
    <t>Wither</t>
  </si>
  <si>
    <t xml:space="preserve">The target suffers 1 Fatigue. </t>
  </si>
  <si>
    <t>Aura X</t>
  </si>
  <si>
    <t xml:space="preserve">Each time a hero enters a space adjacent to this monster, that hero suffers X ♥. </t>
  </si>
  <si>
    <t>Sweep</t>
  </si>
  <si>
    <t>Perform an attack. This attack affects each figure within range of this monder's attack. Each figure rolls defense die separately.</t>
  </si>
  <si>
    <t>Stun</t>
  </si>
  <si>
    <t>Undying</t>
  </si>
  <si>
    <t>When this monster is defeated, remove it from the map and then replace it with a minion of the same type, ignoring group limits.</t>
  </si>
  <si>
    <t>Knockback</t>
  </si>
  <si>
    <t>Fly</t>
  </si>
  <si>
    <t xml:space="preserve">This monster may ignore enemy figures and the effects of terrain while moving. It must end its movement in an empty space following normal movement rules. </t>
  </si>
  <si>
    <t>If this attack deals at least 1 ♥ (after the defense roll), the target is stunned.</t>
  </si>
  <si>
    <t>Summon</t>
  </si>
  <si>
    <t>Choose a minion within 3 spaces of this monster.  Place that minion in an empty space adjacent to this monster.</t>
  </si>
  <si>
    <t>Leech</t>
  </si>
  <si>
    <t>Choose a hero adjacent to this monster. That hero must test Might. If he fails, roll 1 yellow die. That hero suffers 1 Fatigue per ♥ rolled, and this monster recovers 1 ♥ per Fatigue suffered.</t>
  </si>
  <si>
    <t>Ironskin</t>
  </si>
  <si>
    <t>This monster is immune to Pierce and to all conditions.</t>
  </si>
  <si>
    <t>Unmovable</t>
  </si>
  <si>
    <t xml:space="preserve">This monster may choose to ignore any game effect that would force it to move. </t>
  </si>
  <si>
    <t>Split</t>
  </si>
  <si>
    <t>When this monster is defeated, replace it with 2 minions of the same type in the closest available empty spaces, ignoring group limits.</t>
  </si>
  <si>
    <t>Swarm</t>
  </si>
  <si>
    <t xml:space="preserve">This monster deals +1 ♥ for each other monster adjacent to the target. </t>
  </si>
  <si>
    <t>Jet de Magma</t>
  </si>
  <si>
    <t>V2</t>
  </si>
  <si>
    <t>V1</t>
  </si>
  <si>
    <t>PdT</t>
  </si>
  <si>
    <t>DQ</t>
  </si>
  <si>
    <t>Reynhart le Méritant</t>
  </si>
  <si>
    <t>AdW</t>
  </si>
  <si>
    <t>LdR</t>
  </si>
  <si>
    <t>Haut Mage Quellen</t>
  </si>
  <si>
    <t>Action : testez votre Perception. Si vous réussissez, 1 monstre qui vous est adjacent (c'est vous qui choisissez) est Sonné et vous pouvez vous déplacer de votre Vitesse (ou moins).</t>
  </si>
  <si>
    <t>Effectuez une attaque avec une arme rune. L'attaque gagne Explosion.</t>
  </si>
  <si>
    <t>Toute arme dont vous êtes équipé gagne le trait rune.</t>
  </si>
  <si>
    <t>Volonté</t>
  </si>
  <si>
    <t>Puissance</t>
  </si>
  <si>
    <t>Connaissance</t>
  </si>
  <si>
    <t>Perception</t>
  </si>
  <si>
    <t>Bâtiment</t>
  </si>
  <si>
    <t>Chaud</t>
  </si>
  <si>
    <t>Étendue Sauvage</t>
  </si>
  <si>
    <t>Caverne</t>
  </si>
  <si>
    <t>Jouez cette carte quand vous activez un monstra durant votre tour. Ce monstre peut faire une action mouvement supplémentaire à ce tour en plus de ses deux actions normales.</t>
  </si>
  <si>
    <t>Évènement</t>
  </si>
  <si>
    <t>Jouez cette carte au début de votre tour. Durant ce tour, chaque fois qu'un héros subit des ♥, il sublit également 1 fatigue en plus des ♥ subis.</t>
  </si>
  <si>
    <t>Lâche</t>
  </si>
  <si>
    <t>Ce monstre ne peut pas dépenser d'augmentations pour des capacités sauf s'il est à 3 cases ou moins d'un monstre majeur ou d'un lieutenant</t>
  </si>
  <si>
    <t>Ce monstre peut traverser des cases contenant des héros.</t>
  </si>
  <si>
    <t>Hache Ébréchée</t>
  </si>
  <si>
    <t>Épée Longue en Fer</t>
  </si>
  <si>
    <t>Bouclier en Bois</t>
  </si>
  <si>
    <t>Corps à corps</t>
  </si>
  <si>
    <t>Corps à corps
Lame</t>
  </si>
  <si>
    <t>corps à corps</t>
  </si>
  <si>
    <t>Si vous êtes attaqué quand vous êtes adjacent à au moins un autre héros, vous pouvez choisir un héros adjacent et ajouter la réserve de défense de ce héros à la vôtre.</t>
  </si>
  <si>
    <t>Masse de Fer</t>
  </si>
  <si>
    <t>Chaque fois que vous utilisez Prière de Soins sur un héros, ce héros peut aussi défausser une de ses cartes Condition.</t>
  </si>
  <si>
    <t>Bâton en Chêne</t>
  </si>
  <si>
    <t>L'Homme Qui Voulut être Roi</t>
  </si>
  <si>
    <t>Pas moi !</t>
  </si>
  <si>
    <t>Chaque fois que Splig est attaqué, avant de lancer les dés, faites-lui faire un test de Perception. En cas de réussite, un moinstre adjacent à lui devient la cible de l'attaque. La ligne de vue et la portée demeurent déterminées à partir de la case de Splig</t>
  </si>
  <si>
    <t>Retirez la cible du plateau et placez-la sur une case vide à 3 cases ou moins de sa case originale. On considère qu'il entre dans la case.</t>
  </si>
  <si>
    <t>Éclair des Arcanes</t>
  </si>
  <si>
    <t>Après avoir fait une attaque avec une arme rune, inclinez cette carte pour immédiatement effectuer une attaque supplémentaire.</t>
  </si>
  <si>
    <t>Effectuez une attaque avec votre Réanimé. Cette attaque affecte chaque monstre dans votre ligne de vue, en ignorant la portée. Votre Réanimé n'a pas besoin de ligne de vue vers les monstres affectés, mais il doit être sur le plateau.</t>
  </si>
  <si>
    <t>Jouez cette carte après avoir lancé les dés de défense. Ajoutez 2 défenses au résultats.</t>
  </si>
  <si>
    <t>Jouez cette carte quand un monstre attaque un héros, avant de lancer les dés. L'attaque gagne +2 ♥ et : Eclair : renvoyez cette carte dans votre main.</t>
  </si>
  <si>
    <t>Jouez cette carte à la fin de votre tour et choisissez 1 monstre majeur sur le plateau. Vous pouvez placer des monstres mineurs du groupe de ce monstre sur des cases vides qui lui sont adjacentes, jusqu’à la limite de groupe.</t>
  </si>
  <si>
    <t>Quand un monstre se déplace sur une case vide adjacente à vous, inclinez cette carte pour interrompre l'activation de ce monstre et effectuer une attaque avec une arme de corps à corps. Une fois cette attaque résolue, si le monstre n'est pas vaincu, il peut continuer son activation.</t>
  </si>
  <si>
    <t xml:space="preserve">Jouez cette carte quand un héros est vaincu. Piochez 2 cartes Seigneur du Mal, en supplément de la carte Seigneur du Mal normalement piochée pour avoir vaincu un héros. </t>
  </si>
  <si>
    <t xml:space="preserve">Jouez cette carte au début de votre tour. Choisissez 1 de vos groupes de monstres et piochez autant de cartes Seigneur du Mal que le nombre de personnages de ce groupe sur le plateau. Choisissez et gardez 2 cartes, puis défaussez les autres. Chaque monstre de ce groupe accomplit 1  ction de moins durant ce tour. </t>
  </si>
  <si>
    <t>Jouez cette carte sur un héros au début de votre tour. Le héros fait un test de Volonté. S'il le réussit, piochez 1 carte Seigneur du Mal. Sinon, vous pouvez faire une action de mouvement ou d'attaque avec ce héros comme s'il était un de vos monstres à ce tour. Vous ne pouvez par lui faire subir de fatigue, ni utiliser de Potion, mais vous pouvez l'obliger à s'attaquer lui-même.</t>
  </si>
  <si>
    <t>Jouez cette carte quand un monstre attaque un héros, après avoir lancé les dés. L'attaque gagne : Eclair : +3 ♥.</t>
  </si>
  <si>
    <t>Jouez cette carte qhand un héros entre dans une case vide. Il fait un test de Perception. S'il échoue, il sublit 1 ♥ et oerd 1 point de mouvement. S'il n'a plus de points de mouvement à perdre (comme après avoir subi de la fatigue pour se déplacer), il est Sonné.</t>
  </si>
  <si>
    <t>Jouez cette carte quandun héros entre dans une case vide. Ce héros et chaque héros qui lui est adjacent fait un test de Puissance. Chaque héros qui échoue est Immobilisé.</t>
  </si>
  <si>
    <t>Quand vous faites une attaque avec un arc, les personnages amis ne bloquent pas votre ligne de vue.</t>
  </si>
  <si>
    <t>Chaque fois que vous faites une attaque avec un arc, vous pouvez relancer 1 dé de pouvoir (limité à une fois par attaque).</t>
  </si>
  <si>
    <t>Inclinez cette carte pour obliger le Seigneur du Mal à défausse au hasard 1 carte Seigneur du Mal de sa main.</t>
  </si>
  <si>
    <t>Durant le tour du Seigneur du Mal, immédiatement après qu'il ait choisi un monstre à activer, vous pouvez incliner cette carte pour effectuer une attaque ciblant ce monstre avec un arc. Après la résolution de cette attaque, si le monstre n'a pas été vaincu, il peut continuer son activation.</t>
  </si>
  <si>
    <t>Inclinez cette carte pour relancer un test d'attribut. Vous devez conserver le nouveau résultat.</t>
  </si>
  <si>
    <t>Inclinez cette carte durant votre tour pour effectuer une action fouille qui ne nécéssite pas d'action. Tant que cette carte est inclinée, aoutez 1 dé marron à votre réserve de défense.</t>
  </si>
  <si>
    <t>Après avoir pioché une carte Fouille, vous pouvez la défausser pour piocher une autre carte Fouille. Vous devez garder la seconde carte.</t>
  </si>
  <si>
    <t>Inclinez cette carte durant votre tour. Tant que cette carte est inclinée, vous pouvez traverser les personnages ennemis.</t>
  </si>
  <si>
    <t>Épée à Deux Mains Abimée</t>
  </si>
  <si>
    <t>Cor du Courage</t>
  </si>
  <si>
    <t>Fire Imp</t>
  </si>
  <si>
    <t>Vous gagnez Santé +2. 
Quand vous êtes vaincu, vous pouvez aussitôt vous déplacer jusqu'à votre Vitesse et effectuer une attaque avec une arme de corps à corps. 
Une fois l'attaque résolue, vous êtes inconscient.</t>
  </si>
  <si>
    <t>Entraînement Défensif</t>
  </si>
  <si>
    <t>Tant que vous êtes équipé d'un Bouclier, ajoutez 1 dé marron supplémentaire à votre réserve de défense (même si cette carte est inclinée). Quand vous devez incliner le Bouclier dont vous êtes équipé (comme pour utiliser sa capacité), vous pouvez incliner cette carte à la place.</t>
  </si>
  <si>
    <t>Quand un héros qui vous est adjacent, est ciblé par une attaque, utilisez cette carte pour vous déclarer comme cible de cette attaque. La portée et la ligne de vue sont toujours mesurées vers la case du héros ciblé.</t>
  </si>
  <si>
    <t>Choisissez un autre héros à 3 cases ou moins de vous qui est adjacent à un monstre. Placez votre figurine de héros dans la case vide la plus proche adjacente au monstre et effectuez une attaque avec une arme de corps à corps cotre ce monstre.</t>
  </si>
  <si>
    <t>Après avoir vaincu un monstre avec une attaque utilisant une arme de corps à corps, inclinez cette carte pour vous déplacer jusqu'à votre Vitesse et effectuer une attaque supplémentaire.</t>
  </si>
  <si>
    <t>Knight</t>
  </si>
  <si>
    <t>Iron Longsword</t>
  </si>
  <si>
    <t>Wooden Shield</t>
  </si>
  <si>
    <t>Oath of Honor</t>
  </si>
  <si>
    <t>Advance</t>
  </si>
  <si>
    <t>Defense Training</t>
  </si>
  <si>
    <t>Guard</t>
  </si>
  <si>
    <t>Shield Slam</t>
  </si>
  <si>
    <t>Stalwart</t>
  </si>
  <si>
    <t>Effectuez une attaque avec une arme de corps à corps ciblant tous les monstres adjacents. Vous faites 1 jet d'attaque et chaque monstre lance ses dés de défense séparément.</t>
  </si>
  <si>
    <t>Déplacez-vous jusqu'à votre Vitesse et effectuez ensuite une attaque avec une arme de corps à corps.</t>
  </si>
  <si>
    <t>Après la résolution d'une attaque d'une monstre adjacent qui vous affecte, inclinez cette carte pour effectuer une attaque avec une arme de corps à corps contre le monstre attaquant. Une fois cette attaque résolue, si le monstre n'est pas vaincu, il peut continuer son activation.</t>
  </si>
  <si>
    <t>Chipped Greataxe</t>
  </si>
  <si>
    <t>Counter Attack</t>
  </si>
  <si>
    <t>Cripple</t>
  </si>
  <si>
    <t>Charge</t>
  </si>
  <si>
    <t>Weapon Mastery</t>
  </si>
  <si>
    <t>Whirlwind</t>
  </si>
  <si>
    <t>Death Rage</t>
  </si>
  <si>
    <t>Execute</t>
  </si>
  <si>
    <t>Iron Mace</t>
  </si>
  <si>
    <t>Inclinez cette carte. Tant que cette carte est inclinée, les monstres ne peuvent pas effectuer d'attaque tant qu'ils vous sont adjacents.</t>
  </si>
  <si>
    <t>Chaque fois que vous utilisez Prière de Soins sur un héros, ce héros ajoute un dé de pouvoir jaune à sa réserve d'attaque lors de sa prochaine attaque à ce round.
Placez un pion Héros appartenant à ce héros sur cette carte comme rappel.</t>
  </si>
  <si>
    <t>Chaque fois que vous utilisez Prière de Soins sur un héros, ce héros ajoute un dé marron à sa réserve de défense jusqu'au début de votre prochain tour.
Placez un pion Héros appartenant à ce héros sur cette carte comme rappel.</t>
  </si>
  <si>
    <t>Prayer of Healing</t>
  </si>
  <si>
    <t>Armor of Faith</t>
  </si>
  <si>
    <t>Blessed Strike</t>
  </si>
  <si>
    <t>Cleansing Touch</t>
  </si>
  <si>
    <t>Divine Fury</t>
  </si>
  <si>
    <t>Prayer of Peace</t>
  </si>
  <si>
    <t>Time of Need</t>
  </si>
  <si>
    <t>Holy Power</t>
  </si>
  <si>
    <t>Radiant Light</t>
  </si>
  <si>
    <t>Oak Staff</t>
  </si>
  <si>
    <t>Stoneskin</t>
  </si>
  <si>
    <t>Spiritspeaker</t>
  </si>
  <si>
    <t>Drain Spirit</t>
  </si>
  <si>
    <t>Healing Rain</t>
  </si>
  <si>
    <t>Shared Pain</t>
  </si>
  <si>
    <t>Cloud of Mist</t>
  </si>
  <si>
    <t>Nature's Bounty</t>
  </si>
  <si>
    <t>Tempest</t>
  </si>
  <si>
    <t>Ancestor Spirits</t>
  </si>
  <si>
    <t>Vigor</t>
  </si>
  <si>
    <t>Effectuez une attaque avec une arme rune. Cette attaque ignore la portée et cible chaque monstre et héros à 3 cases ou moins de vous, dans votre ligne de vue. Chaque personnage lance ses dés de défense séparément.
Cette attaque ne peut pas être affectée par Explosion.</t>
  </si>
  <si>
    <t>Permenent</t>
  </si>
  <si>
    <t>Defend</t>
  </si>
  <si>
    <t>Runemaster</t>
  </si>
  <si>
    <t>Arcane Bolt</t>
  </si>
  <si>
    <t>Runic Knowledge</t>
  </si>
  <si>
    <t>Exploding Rune</t>
  </si>
  <si>
    <t>Ghost Armor</t>
  </si>
  <si>
    <t>Inscribe Rune</t>
  </si>
  <si>
    <t>Iron Will</t>
  </si>
  <si>
    <t>Rune Mastery</t>
  </si>
  <si>
    <t>Runic Sorcery</t>
  </si>
  <si>
    <t>Break the Rune</t>
  </si>
  <si>
    <t>Quick Casting</t>
  </si>
  <si>
    <t>Necromancer</t>
  </si>
  <si>
    <t>Reaper's Scythe</t>
  </si>
  <si>
    <t>Inclinez cette carte pour activer votre Réanimé. Votre réanimé s'active toujours normalement à ce tour.</t>
  </si>
  <si>
    <t>Effectuez une attaque avec une arme magie ciblant la case de votre Réanimé. Cette attaque gagne Explosion. Vous n'avez besoin ni de ligne de vue ni de portée vers cette case. Une fois l'attaque résolue, le Réanimé est vaincu.</t>
  </si>
  <si>
    <t>Placez votre pion familier Réanimé dans une case vide adjacente à vous.
Vous ne pouvez contrôler qu'un Réanimé à la fois. Vous pouvez défausser votre pion Réanimé à tout moment durant votre tour.</t>
  </si>
  <si>
    <t>Raise Dead</t>
  </si>
  <si>
    <t>Corpse Blast</t>
  </si>
  <si>
    <t>Fury of Undeath</t>
  </si>
  <si>
    <t>Deadly Haste</t>
  </si>
  <si>
    <t>Dark Pact</t>
  </si>
  <si>
    <t>Vampiric Blood</t>
  </si>
  <si>
    <t>Undead Might</t>
  </si>
  <si>
    <t>Army of Death</t>
  </si>
  <si>
    <t>Dying Command</t>
  </si>
  <si>
    <t>Chaque fois que vous effectuez une attaque avec un arc, vous gagnez 2 points de mouvement avant ou après l'attaque.
Si vous êtes équipé d'une armure lourde, vous ne gagnez qu'1 point de mouvement avant ou après l'attaque.</t>
  </si>
  <si>
    <t>Chaque fois qu'un monstre entre dans une case adjacente à vous, vous pouvez utiliser cette carte pour vous déplacer d'1 case. Puis le monstre peut continuer son activation.</t>
  </si>
  <si>
    <t>Yew Shortbow</t>
  </si>
  <si>
    <t>Wildlander</t>
  </si>
  <si>
    <t>Nimble</t>
  </si>
  <si>
    <t>Accurate</t>
  </si>
  <si>
    <t>Danger Sense</t>
  </si>
  <si>
    <t>Eagle Eyes</t>
  </si>
  <si>
    <t>Bow Mastery</t>
  </si>
  <si>
    <t>First Strike</t>
  </si>
  <si>
    <t>Fleet of Foot</t>
  </si>
  <si>
    <t>Black Arrow</t>
  </si>
  <si>
    <t>Running Shot</t>
  </si>
  <si>
    <t>Inclinez cette carte durant votre tour pour attaquer un monstre qui est le seul monstre dans votre ligne de vue. Cette attaque ne dépense pas d'action.</t>
  </si>
  <si>
    <t>Évaluation</t>
  </si>
  <si>
    <t>Thief</t>
  </si>
  <si>
    <t>Throwing Knives</t>
  </si>
  <si>
    <t>Lucky Charm</t>
  </si>
  <si>
    <t>Greedy</t>
  </si>
  <si>
    <t>Appraisal</t>
  </si>
  <si>
    <t>Dirty Tricks</t>
  </si>
  <si>
    <t>Sneaky</t>
  </si>
  <si>
    <t>Caltrops</t>
  </si>
  <si>
    <t>Tumble</t>
  </si>
  <si>
    <t>Unseen</t>
  </si>
  <si>
    <t>Bushwhack</t>
  </si>
  <si>
    <t>Lurk</t>
  </si>
  <si>
    <t>Chainmail</t>
  </si>
  <si>
    <t>Magma Wave</t>
  </si>
  <si>
    <t>Crossbow</t>
  </si>
  <si>
    <t>Elm Greatbow</t>
  </si>
  <si>
    <t>Heavy Cloak</t>
  </si>
  <si>
    <t>Iron Battleaxe</t>
  </si>
  <si>
    <t>Iron Shield</t>
  </si>
  <si>
    <t>Iron Spear</t>
  </si>
  <si>
    <t>Leather Armor</t>
  </si>
  <si>
    <t>Light Hammer</t>
  </si>
  <si>
    <t>Steel Broadsword</t>
  </si>
  <si>
    <t>Sling</t>
  </si>
  <si>
    <t>Scorpion Helm</t>
  </si>
  <si>
    <t>Ring of Power</t>
  </si>
  <si>
    <t>Mana Weave</t>
  </si>
  <si>
    <t>Magic Staff</t>
  </si>
  <si>
    <t>Sunburst</t>
  </si>
  <si>
    <t>Demonhide Leather</t>
  </si>
  <si>
    <t>Dragontooth Hammer</t>
  </si>
  <si>
    <t>Dwarven Firebomb</t>
  </si>
  <si>
    <t>Elven Cloack</t>
  </si>
  <si>
    <t>Tival Crystal</t>
  </si>
  <si>
    <t>Steel Greatsword</t>
  </si>
  <si>
    <t>Platemail</t>
  </si>
  <si>
    <t>Mace of Kellos</t>
  </si>
  <si>
    <t>Lightning Strike</t>
  </si>
  <si>
    <t>Latari Longbow</t>
  </si>
  <si>
    <t>Iron-Bound Ring</t>
  </si>
  <si>
    <t>Ice Storm</t>
  </si>
  <si>
    <t>Heavy Steel Shield</t>
  </si>
  <si>
    <t>Grinding Axe</t>
  </si>
  <si>
    <t>Arbalète de Poing</t>
  </si>
  <si>
    <t>Mace d'Aver</t>
  </si>
  <si>
    <t>Veste de Voleur</t>
  </si>
  <si>
    <t>Bouclier de Lumière</t>
  </si>
  <si>
    <t>Bottes Elfiques</t>
  </si>
  <si>
    <t>Vous ne pouvez effectuer qu'une attaque avec cette arme à chaque tour.</t>
  </si>
  <si>
    <t>Après avoir lancé vos dés d'attaque, vous pouvez subir 1 fatigue  pour relancer 1 dé de pouvoir.
Allonge</t>
  </si>
  <si>
    <t>Vouz gagnez +1 en Puissance et +1 en Perception, pour un maximum de 6.</t>
  </si>
  <si>
    <t>Vous gagnez 1 point de mouvement au début de votre tour.
Vous ne pouvez vous équipper que d'1 paire de Bottes à la fois.</t>
  </si>
  <si>
    <t>Sarbacane Empoisonnée</t>
  </si>
  <si>
    <t>Plaques Runiques</t>
  </si>
  <si>
    <t>Si votre Connaissance supérieure ou égale à 4, gagnez +2 en santé.
Si vous êtes équippé d'une Rune, remplacez le dé de défense gris de cette carte par un dé de défense noir.</t>
  </si>
  <si>
    <t>Arc en Os</t>
  </si>
  <si>
    <t>Si vous ne vous êtes pas déplacé pendant ce tour, ajouter 1 dé de pouvoir vert supplémentaire à votre réserve d'attaque.</t>
  </si>
  <si>
    <t>Skeggöx</t>
  </si>
  <si>
    <t>Dague-Serpent</t>
  </si>
  <si>
    <t>Rune de Téléportation</t>
  </si>
  <si>
    <t>MdT</t>
  </si>
  <si>
    <t>Arc des Cieux</t>
  </si>
  <si>
    <t>Armure d'Écailles</t>
  </si>
  <si>
    <t>Vous ne pouvez pas vous equipper de Runes.
Avant de lancer les dés de défense, vous pouvez dépenser 1 fatigue pour ajouter 1 dé marron à votre réserve de défense.</t>
  </si>
  <si>
    <t>Robe Runique</t>
  </si>
  <si>
    <t>Bâton de Kellos</t>
  </si>
  <si>
    <t>Bottes de Miséricorde</t>
  </si>
  <si>
    <t>Après avoir revigoré un héros, vous gagnez 2 points de mouvement et le celui-ci récupère 2 fatigue.
Vous ne pouvez équipper qu'un objet Bottes à la fois.</t>
  </si>
  <si>
    <t>Bâton du Sépulcre</t>
  </si>
  <si>
    <t>Fouet en Cuir</t>
  </si>
  <si>
    <t>La Boussole du Mort</t>
  </si>
  <si>
    <t>Lance de Chasse</t>
  </si>
  <si>
    <t>Couteau à Écorcher</t>
  </si>
  <si>
    <t>Fioles Fumantes</t>
  </si>
  <si>
    <t>Rune de Stase</t>
  </si>
  <si>
    <t>∞ : choisissez un monstre à 3 cases ou moins de vous. Chaque monstre de ce groupe de monstre est Sonné.</t>
  </si>
  <si>
    <t>¥</t>
  </si>
  <si>
    <t>≥</t>
  </si>
  <si>
    <t>∏</t>
  </si>
  <si>
    <t>≤</t>
  </si>
  <si>
    <t>π</t>
  </si>
  <si>
    <t>∂</t>
  </si>
  <si>
    <t>∑</t>
  </si>
  <si>
    <t>μ</t>
  </si>
  <si>
    <t>Extension</t>
  </si>
  <si>
    <t>Capacité de Héros</t>
  </si>
  <si>
    <t>Exploit Héroïque</t>
  </si>
  <si>
    <t>∞ : effectuez une attaque. Cette attaque affecte 2 monstres différents dans votre ligne de vue. Vous ne faites qu'un jet d'attaque, mais chaque monstre lance ses dés de défense séparément. Les deux monstres sont considérés comme les cibles de votre attaque.</t>
  </si>
  <si>
    <t>Grisban l'Assoiffé</t>
  </si>
  <si>
    <t>Leoric l'Érudit</t>
  </si>
  <si>
    <t>Si vous ne vous êtes pas déplacé à ce tour, vous récupérez 2 ∏ à la fin de votre tour.</t>
  </si>
  <si>
    <t>Au début de votre tour, vous pouvez choisir un autre héros à 3 cases ou moins de vous. Si celui-ci au au moins 1 pion Fatigue sur sa fiche, vous récupéréz 1 ∏. S'il a un  nombre de pion  Fatigue égal à son Endurance, vous récupérez 2 ∏.</t>
  </si>
  <si>
    <t>À utiliser au début de votre tour pour ajouter 4 à votre Endurance pendant le reste de ce tour. À la fin de votre tour, récupérez toute votre ∏.</t>
  </si>
  <si>
    <t>∞ : vous pouvez vous déplacer du double de votre Vitesse et faire une attaque. Cette attaque peut être faite avant, après ou pendant ce mouvement.</t>
  </si>
  <si>
    <t>Chaque héros à 3 case ou moins de vous (vous y compris) gagne " ± : récupérez 1 ≥ " à tous les jets d'attaque.</t>
  </si>
  <si>
    <t>∞ : lancez deux dés rouge de pouvoir. Chaque héros à 3 cases ou moins de vous (vous y compris) peut récupérer autaut de ≥ que de ≥ obtenus.</t>
  </si>
  <si>
    <t>Quand vous subissez des ≥ d'une attaque, vous pouvez choisir de subir tout ou une partie de ce montant en ∏ à la place. Vous ne pouvez pas subir plus de ∏ que votre Endurance.</t>
  </si>
  <si>
    <t>Chaque monstre à 3 cases ou moins de vous inflige -1 ≥ à tous les jets d'attaque (jusqu'à un minimum de 1).</t>
  </si>
  <si>
    <t>∞ : faites une attaque avec une arme magique. Cette attaque ignore la portée et cible chaque personnage adjacent à vous. Vous ne faites qu'un jet d'attaque mais chaque personnage lance ses dés de défense séparément.</t>
  </si>
  <si>
    <t>∞ : faites une attaque avec une arme magique. Cette attaque gagne Transpercer 3.</t>
  </si>
  <si>
    <t>Chaque fois que vous attaquez un monstre adjacent à un autre héros, votre attaque gagne +1 ≥.</t>
  </si>
  <si>
    <t>± : vous pouvez obliger la cible à relancer 1 dé de défense.</t>
  </si>
  <si>
    <t>± : Sonné</t>
  </si>
  <si>
    <t>± : Portée +1
± : Transpercer 2</t>
  </si>
  <si>
    <t>± : Portée +1</t>
  </si>
  <si>
    <t>± : Transpercer 1
± : déplacer la cible d'1 case</t>
  </si>
  <si>
    <t>± : Transpercer 1</t>
  </si>
  <si>
    <t>± : Explosion
± : Embrasé</t>
  </si>
  <si>
    <t>± : Transpercer 2</t>
  </si>
  <si>
    <t>± : + 1 ≥
± : + 1 ≥</t>
  </si>
  <si>
    <t>± : + 1 ≥</t>
  </si>
  <si>
    <t>Chaque fois qu'un monstre est vaincu avec cette arme, récupérez 1 ≥.</t>
  </si>
  <si>
    <t>± : Portée +2
± : + 1 ≥</t>
  </si>
  <si>
    <t>Quand vous attaquez un monstre adjacent, gagnez +1 ≥.</t>
  </si>
  <si>
    <t>± : + 1 ≥
±± : Immobiliser</t>
  </si>
  <si>
    <t>±± : +3 ≥
± : Poison</t>
  </si>
  <si>
    <t>Si la cible a des jetons Dommage, cette attaque gagne : ± : +3 ≥.</t>
  </si>
  <si>
    <t>± : Portée +1
± : + 1 ≥ et récupérez 1 ≥</t>
  </si>
  <si>
    <t>± : + 2 ≥
± : Transpercer 1</t>
  </si>
  <si>
    <t>± : + 2 ≥
± : Sonné</t>
  </si>
  <si>
    <t>± : + 1 ≥
± : Transpercer 1</t>
  </si>
  <si>
    <t>± : infligez 1 ≥ à un autre monstres à 3 cases ou moins de la cible.
± : Portée +1</t>
  </si>
  <si>
    <t>± : + 1 ≥
± : Portée +1</t>
  </si>
  <si>
    <t>± : + 2 ≥
± : Portée +2</t>
  </si>
  <si>
    <t>± : + 2 ≥
± : + 1 ≥ et déplacez la cible d'une case.</t>
  </si>
  <si>
    <t>± : Portée +1, + 1 ≥
± : Sonné</t>
  </si>
  <si>
    <t>± : + 2 ≥</t>
  </si>
  <si>
    <t>Transpercer 1.
Une fois l'effet Transpercer résolu, si la cible n'a plus de défense dans ses dés de défense, cette attaque gagne +2 ≥.</t>
  </si>
  <si>
    <t>± : + 2 ≥
±± : + 2 ≥, Sonné</t>
  </si>
  <si>
    <t>±± : la cible est Empoisonnée (même si vous n'avez infligé aucun ≥)
± : Transpercer 2</t>
  </si>
  <si>
    <t>Si la cible est Empoisonnée, cette attaque gagne +2 ≥.</t>
  </si>
  <si>
    <t>± : Portée +2, + 1 ≥
±± : +3 ≥</t>
  </si>
  <si>
    <t>± : Portée +1, + 1 ≥
± : après avoir résolu cette attaque, vous pouvez choisir une case vide à 2 cases de vous et y placer votre figurine.</t>
  </si>
  <si>
    <t>± : + 1 ≥, Poison
± : Portée +1, + 1 ≥</t>
  </si>
  <si>
    <t>± : Transpercer 2
± : + 1 ≥</t>
  </si>
  <si>
    <t>± : + 1 ≥
±± : + 5 ≥</t>
  </si>
  <si>
    <t>± : Chaque monstre adjacent subit 1 ≥
± : récupérez 1 ≥</t>
  </si>
  <si>
    <t>± : Explosion
± : + 2 ≥
± : + 2 ≥</t>
  </si>
  <si>
    <t>± : Imobiliser
± : + 2 ≥</t>
  </si>
  <si>
    <t>± : Portée +1, + 1 ≥
± : Explosion
± : Sonné</t>
  </si>
  <si>
    <t>Action : inclinez cette carte pour lancer 1 dé de pouvoir rouge. Vouz récupérez ≥ égal au ≥ du dé.</t>
  </si>
  <si>
    <t>± : Sonné
±± : + 3 ≥</t>
  </si>
  <si>
    <t>± : Portée +2
± : + 2 ≥
± : Embrasé</t>
  </si>
  <si>
    <t>±± : Portée +1, + 3 ≥
± : Portée +1, + 1 ≥</t>
  </si>
  <si>
    <t>± : +2 ≥</t>
  </si>
  <si>
    <t>Vous ne pouvez pas être maudit. A chaque fois que vous êtes attaqués et qqque vous ne subissez pas de ≥, récupérez 2 fatigues. Vous ne pouvez effectuer qu'une action de compétence ou d'habileté par tour.</t>
  </si>
  <si>
    <t>± : Transpsercer 1, +1 ≥
±± : + 3 ≥</t>
  </si>
  <si>
    <t>± : maudit
± : Portée +1, + 1 ≥
±± : +4 ≥</t>
  </si>
  <si>
    <t>Incliner cette carte après le jet de défense pour ajouter 1 ≤.</t>
  </si>
  <si>
    <t>Incliner cette carte après avoir lancé les dés de défense pour ajouter 1 ≤ au résultat.</t>
  </si>
  <si>
    <t>Inclinez cette carte après avoir lancé les dés de défense pour relancer 1 dé de défense ou ajouter 1 ≤ au résultat.</t>
  </si>
  <si>
    <t>Vous gagnez +1 endurance</t>
  </si>
  <si>
    <t>Inclinez cette carte après avoir lancé les dés de défense soit pour  relancer 1 dé, soit pour ajouter 1 ≤ aux résultats. Si vous ne subissez aucun ≥ suite à cette attaque, récupérez 1 ≥.</t>
  </si>
  <si>
    <t>Vous ne pouvez pas vous equipper de Runes. Votre Vitesse est réduite à  4 et ne peut pas être augmentée au-delà de 4.</t>
  </si>
  <si>
    <t>Geomancer</t>
  </si>
  <si>
    <t>Poudre-Éclair</t>
  </si>
  <si>
    <t>Une fois par tour, après avoir lancé les dés, vous pouvez subir 1 ∏ pour ajouter 1 ± à votre jet d'attaque.</t>
  </si>
  <si>
    <t>∞ : Subissez n'importe quel montant de ≥. Un héros qui vous est adjacent se soigne du même nombre de ≥.</t>
  </si>
  <si>
    <t>Cornes d'Acier</t>
  </si>
  <si>
    <t>Si vous effectuez 2 actions de mouvement durant votre tour, vous pouvez subir 1 ∏ afin d'effectuer une attaque à la fin de votre tour.</t>
  </si>
  <si>
    <t>∞ : Déplacez-vous de votre Vitesse. Lors de ce mouvement, vous pouvez entrer dans des cases occupées par des monstres et les déplacer sur une case vide adjacente (ou la case vide la plus proche) de votre choix.</t>
  </si>
  <si>
    <t>Chaque fois que vous subissez des ≥, vous pouvez vous soigner d'1 ∏.</t>
  </si>
  <si>
    <t>∞ : effectuez une attaque. Si votre cible n'est pas vaincue par votre attaque, vous pouvez faire une seconde attaque contre cette cible.</t>
  </si>
  <si>
    <t>Trenloe le Puissant</t>
  </si>
  <si>
    <t>Chaque fois que vous attaquez, vous pouvez relancer 1 dé de pouvoir. Limité à une fois par attaque.</t>
  </si>
  <si>
    <t>À utiliser quand vous faites une action d'attaque. Avant que les dés ne soient lancés, choisissez et retirez 1 dé de défense de la réserve de défense de votre cible.</t>
  </si>
  <si>
    <t>Varikas le Mort</t>
  </si>
  <si>
    <t>Au début de votre tour, soignez-vous d'1 ∏.</t>
  </si>
  <si>
    <t>À utiliser au début de votre tour si vous êtes inconscient. Récupérez tous vos ≥ et ∏. Vous pouvez de surcroit utiliser 2 actions à ce tour.</t>
  </si>
  <si>
    <t>Une Main</t>
  </si>
  <si>
    <t>Vous ne pouvez être équippé de plus d'un symbole main. À chacun de vos tours, vous pouvez effectuer une attaque de corps à corps gratuite en utilisant 1 dé d'attaque bleu et 1 dé de pouvoir jaune (cela ne coûte pas d'action).</t>
  </si>
  <si>
    <t>À utiliser lorsque vous êtes vaincu pour faire une action attaque. Une fois l'attaque résolue, vous êtes inconscient.</t>
  </si>
  <si>
    <t>Si vous n'êtes pas équipé d'une armure, chacune de vos attaque gagne 1 ±.</t>
  </si>
  <si>
    <t>À utiliser lorsque vous êtes attaqué, une fois les dés lancés. Vous n'êtes pas affecté par cette l'attaque.</t>
  </si>
  <si>
    <t>Hugo le Magnifique</t>
  </si>
  <si>
    <t>Si vous ne vous déplacez pas à ce round, vous pouver relancer 1 de vos dés de défense chaque fois que vous êtes attaqués.</t>
  </si>
  <si>
    <t>À utiliser au début de votre tour. Doublez les ≥ de votre jet d'attaque pour chaque attaque que vous effectuez durant ce tour.</t>
  </si>
  <si>
    <t>Krutzbeck</t>
  </si>
  <si>
    <t>Tant que vous avez au moins 6 pions ≥ sur votre fiche, chacune de  vos attaques gagne +2 ≥.</t>
  </si>
  <si>
    <t>À utiliser quand vous attaquez, après avoir lancé les dés. Lancer 1 dé de pouvoir rouge, subissez autant de ≥ que de ≥ obtenus et ajoutez le même montant de ≥ à votre jet d'attaque.</t>
  </si>
  <si>
    <t>Quand vous attaquez avec une arme de corps à corps, chacune de vos attaques gagne Allonge.</t>
  </si>
  <si>
    <t>∞ : effectuez une attaque, puis vous pouvez vous déplacer jusqu'à deux cases et effectuer une autre attaque contre une cible différente.</t>
  </si>
  <si>
    <t>Chacune de vous attaques gagne +1 à la portée. Chaque attaque à distance qui vous cible subit -1 à la portée.</t>
  </si>
  <si>
    <t>À utiliser après le jet des dés de défense contre une de vos attaques. Ignorez les résultats du dé ayant obtenu le plus de ≤.</t>
  </si>
  <si>
    <t>Laurel de Boisanglant</t>
  </si>
  <si>
    <t>Chaque fois que vous faites une attaque à distance et que le total de portée est plus que ce qui est nécessaire pour atteindre votre cible, infligez +1 ≥.</t>
  </si>
  <si>
    <t>∞ : faites une attaque avec une arme à distance, en ignorant la portée obtenue. Cette attaque ne peut pas rater à cause d'un X ou d'une portée insuffisante.</t>
  </si>
  <si>
    <t>Quand vous faites un test d'attribut, vous lancez 2 dés de défense gris au lieu d'un dé de défense gris et d'un dés de défense noir.</t>
  </si>
  <si>
    <t>∞ : faites une attaque. Plutôt que lancer le dé d'attaque, placez-le sur la face de votre choix. Lancez le reste de vos dés normalement.</t>
  </si>
  <si>
    <t>Scorpion Rouge</t>
  </si>
  <si>
    <t>À la fin de votre tour, vous pouvez subir 1 ∏ pour vous soigner d'1 ≥, ou subir 1 ≥ pour vous soigner d'1 ∏.</t>
  </si>
  <si>
    <t>À utiliser quand vous êtes attaqué pour obliger le monstre attaquant à relancer tout ou partie de ses dés d'attaque (vous choisissez les dés). Les nouveaux résultats doivent être appliqués.</t>
  </si>
  <si>
    <t>Vous pouvez toujour lancer vos dés d'attaque avant que votre cible ne lance ses dés de défense. Après avoir lancés vos dés d'attaque, vous pouvez choisir une autre cible légale. Cette nouvelle attaque utilise les résultats obtenus.</t>
  </si>
  <si>
    <t>À utiliser lors d'une attaque après avoir lancé vos dés d'attaque pour choisir une seconde cible légale. Les deux cibles sont affectées par l'attaque et lancent leurs dés de défense séparement.</t>
  </si>
  <si>
    <t>Ker le Gris</t>
  </si>
  <si>
    <t>Si vous ne faites qu'une action durant votre tour, plus tard durant ce round vous pourrez effectuer un second tour, au cours duquel vous n'aurez qu'une action. Votre second tour doit se dérouler après le tour d'un héros et avant le tour du Seigneur du Mal.</t>
  </si>
  <si>
    <t>À utiliser au début de votre tour pour effectuer immédiatement une action gratuite. C'est en plus de vos deux actions de votre tour.</t>
  </si>
  <si>
    <t>Chaque fois que vous obtenez un X à votre jet d'attaque, vous pouvez infliger 1 ≥ à un monstre qui vous est adjacent.</t>
  </si>
  <si>
    <t>∞ : déplacez-vous du double de votre Vitesse. Vous pouvez fouiller n'importe quel nombre de pions Fouilles adjacents à vous lors de ce mouvement sans dépenser d'action pour le faire.</t>
  </si>
  <si>
    <t>Vyrah le Fauconnier</t>
  </si>
  <si>
    <t>∞ : placez Ciel sr une case dans votre ligne de vue. Ciel attaque alors un monstre adjacent avec un dé jaune, un dé rouge et un dé bleu. Cette attaque gagne :
± : Sonné</t>
  </si>
  <si>
    <t>Ronan le Sauvage</t>
  </si>
  <si>
    <t>Vous avez le familier Pico. Au début de chaque rencontre, placez le pion familier Pico sur votre fiche de héros. Un héros peut donner Pico à un réros adjacent en respectant les règles normales d'échange d'objets.</t>
  </si>
  <si>
    <t>∞ : déplacez-vous jusqu'à 10 cases. Vous devez terminer ce mouvement dans une case adjacente à un héros qui a actuellement Pico sur sa fiche de héros.</t>
  </si>
  <si>
    <t>Bogran l'Ombre</t>
  </si>
  <si>
    <t>Maître Thorn</t>
  </si>
  <si>
    <t>∞ : choisissez une case dans votre ligne de vue. Laissez tomber immédiatement tout pion Objectif que vous transportez pour retirer votre figurine du plateau et la placer sur la case choisie.</t>
  </si>
  <si>
    <t>Une fois par tour, vous pouvez dépenser 1  point de mouvement pour choisir un héros à 3 cases ou moins et vous déplacer sur une case vide adjacente à ce héros.</t>
  </si>
  <si>
    <t>À utiliser au début de votre tour pour déplacer chaque monstre adjacent à vous jusqu'à 2 cases dans n'importe quelle direction.</t>
  </si>
  <si>
    <t>À utiliser après une attaque contre vous n'ayant pas réussi à vous infliger au moins 1 ≥. Vous pouvez immédiatement vous déplacer de votre Citesse et effectuer une attaque.</t>
  </si>
  <si>
    <t>Jaes l'Exilé</t>
  </si>
  <si>
    <t>Vous pouvez toujours vous équiper de runes, quelles que soient les limitations de votre armure. Vous gagnez +1 en Endurance par rune dont vous êtes équipé.</t>
  </si>
  <si>
    <t>Vous avez le familier Feu Ardent. Au début de chaque rencontre, placez Feu Ardent dans votre case.</t>
  </si>
  <si>
    <t>∞ : faites une attaque. Avant le jet d'attaque, vous pouvez déplacer Feu Ardent sur une case vide adjacente à votre cible.</t>
  </si>
  <si>
    <t>Landrec le Sage</t>
  </si>
  <si>
    <t>Chaque vois que vous attaquez et que vous n'obtenez pas au moins 1 ±, gagnez 1 ±.</t>
  </si>
  <si>
    <t>A utiliser quand vous faites une attaque, avant de lancer les dés. Cette attaque gagne :
±± : +5 ≥.</t>
  </si>
  <si>
    <t>Carthos le Fou</t>
  </si>
  <si>
    <t>Une fois par tour, quand vous utilisez une compétence qui coûte 1 ∏, diminuez le coût à 0 ∏.</t>
  </si>
  <si>
    <t>∞ : faites une attaque avec une arme Magique. Cette attaque inflige +3 ≥.</t>
  </si>
  <si>
    <t>Mok le Spirite</t>
  </si>
  <si>
    <t>Chaque fois qu'un  héros à 3 case ou moins de vous récupère au moins 1 ≥, vous vous soignez d'1 ≥. Chaque fois qu'un  héros à 3 case ou moins de vous récupère au moins 1 ∏, vous vous soignez d'1 ∏.</t>
  </si>
  <si>
    <t>À utiliser au début de votre tour pour regarder la main de cartes Seigneur du Mal du Seigneur du Mal. Défaussez 1 carte de votre choix.</t>
  </si>
  <si>
    <t>Andira Main Runique</t>
  </si>
  <si>
    <t>Chaque fois que vous subissez au moins 1 ≥ d'un personnage adjacent, ce personnage subit 1 ≥.</t>
  </si>
  <si>
    <t>∞ : attaquez un monstre adjacent et choisissez soit, un héros à 3 cases ou moins de vous ou vous-même. Le héros choisi soigne autant de ≥ que vous avez ingfligé de ≥ lors de cette attaque.</t>
  </si>
  <si>
    <t>Frère Gherinn</t>
  </si>
  <si>
    <t>Chaque fois que vous faites une attaque, avant de lancer les dés, vous pouvez subir 1 ≥ pour ajouter +1 ≥ aux résultats.</t>
  </si>
  <si>
    <t>À utiliser après avoir vaincu un monstre pour lancer 2 dés de pouvoir rouge. Vous ainsi que chaque héros à 3 cases ou moins soigne autant de ≥ que de ≥ obtenus aux dés.</t>
  </si>
  <si>
    <t>Vous ne pouvez pas être Empoisonné. Au début de votre tour, soignez 1 ≥.</t>
  </si>
  <si>
    <t>∞ : soignez tous vos ≥.</t>
  </si>
  <si>
    <t>Frère Glyr</t>
  </si>
  <si>
    <t>En plus de vos deux actions par tour, vous recevez toujours 2 points de mouvement.</t>
  </si>
  <si>
    <t>Bazard du Bizarre</t>
  </si>
  <si>
    <t>Edge</t>
  </si>
  <si>
    <t>Ludocortex</t>
  </si>
  <si>
    <t>6,5 sauf &gt; 65</t>
  </si>
  <si>
    <t>Inclinez cette carte après avoir lancé les dés de défense pour relancer tout ou une partie de ces dés. Conservez le nouveau résultat, uniquement s'il est meilleur.</t>
  </si>
  <si>
    <t>Portée + 3</t>
  </si>
  <si>
    <t>± : déplacez la cible d'1 case.
± : + 2 ≥</t>
  </si>
  <si>
    <t>Inclinez cete carte et subissez 1 ∏ pour relancer un dé que vous venez de lancer.</t>
  </si>
  <si>
    <t>Araignée Poison</t>
  </si>
  <si>
    <t>± + 1 ♥</t>
  </si>
  <si>
    <t>± + 2 ♥</t>
  </si>
  <si>
    <t>± Poison
± Transpercer 1</t>
  </si>
  <si>
    <t>± Poison
± Transpercer 2</t>
  </si>
  <si>
    <t>± Poison
± Transpercer 3</t>
  </si>
  <si>
    <t>± Sonné
± + 1 ♥</t>
  </si>
  <si>
    <t>± Sonné
± + 2 ♥</t>
  </si>
  <si>
    <t>± Poison</t>
  </si>
  <si>
    <t>± Sonné</t>
  </si>
  <si>
    <t>± Explosion
± + 2 ♥</t>
  </si>
  <si>
    <t>± Flétrissement</t>
  </si>
  <si>
    <t>± Essaim</t>
  </si>
  <si>
    <t>± Maladie
± Transpercer 2</t>
  </si>
  <si>
    <t>± Maladie
± Transpercer 3</t>
  </si>
  <si>
    <t>± Maladie
± + 1 ♥</t>
  </si>
  <si>
    <t>± Maladie
± + 2 ♥</t>
  </si>
  <si>
    <t>± Poison
± + 1 ♥</t>
  </si>
  <si>
    <t>± Poison
± + 2 ♥</t>
  </si>
  <si>
    <t>± Poison
± + 2 ♥
± + 1 ♥</t>
  </si>
  <si>
    <t>± Rapiecer 1
± + 1 ♥</t>
  </si>
  <si>
    <t>± Rapiecer 2
± + 2 ♥</t>
  </si>
  <si>
    <t>± Rapiecer 3
± + 3 ♥</t>
  </si>
  <si>
    <t>± + 3 ♥</t>
  </si>
  <si>
    <t>± Immobiliser
± + 1 ♥</t>
  </si>
  <si>
    <t>± Immobiliser
± + 2 ♥</t>
  </si>
  <si>
    <t>± Immobiliser
± + 3 ♥</t>
  </si>
  <si>
    <t>± Souffle Enflammé
± + 2 ♥</t>
  </si>
  <si>
    <t>± Souffle Enflammé
± + 3 ♥</t>
  </si>
  <si>
    <t>± Portée +1
± Embrasé</t>
  </si>
  <si>
    <t>± + 1 ♥
± Embrasé</t>
  </si>
  <si>
    <t>∞ Cocon</t>
  </si>
  <si>
    <t>∞ Invoquer</t>
  </si>
  <si>
    <t>∞ Agripper</t>
  </si>
  <si>
    <t>∞ Balayage</t>
  </si>
  <si>
    <t>∞ Guerir</t>
  </si>
  <si>
    <t>∞ Hurlement</t>
  </si>
  <si>
    <t>∞ Jeter</t>
  </si>
  <si>
    <t>∞ Feu, Terre, Eau, Air</t>
  </si>
  <si>
    <t>Sorcier</t>
  </si>
  <si>
    <t>Archer Squelette</t>
  </si>
  <si>
    <t>± Portée +1</t>
  </si>
  <si>
    <t>± Portée +1
± + 1 ♥</t>
  </si>
  <si>
    <t>± Transpercer 2
± Portée +1</t>
  </si>
  <si>
    <t>± Transpercer 3
± Poison
± Portée +1</t>
  </si>
  <si>
    <t>± Portée +2
± + 1 ♥</t>
  </si>
  <si>
    <t>± Portée +2
± + 2 ♥</t>
  </si>
  <si>
    <t>± Transpercer 3
± Portée +2</t>
  </si>
  <si>
    <t>± Transpercer 4
± Poison
± Portée +2</t>
  </si>
  <si>
    <t>Homme Animal</t>
  </si>
  <si>
    <t>Dévaster</t>
  </si>
  <si>
    <t>Dévaster
Commandement</t>
  </si>
  <si>
    <t>Commandement</t>
  </si>
  <si>
    <t>lors d'un tour, les deux actions de ce monstre peuvent être des actions d'attaque.</t>
  </si>
  <si>
    <t>Transpercer X</t>
  </si>
  <si>
    <t>cette attaque ignore X ≤ obtenus sur les dés de défense.</t>
  </si>
  <si>
    <t>quand ce monstre est vaincu, retirez-le du plateau et remplacez-le par un monstre mineur de même type, en ignorant la limite de groupe.</t>
  </si>
  <si>
    <t>Cocon</t>
  </si>
  <si>
    <t>chaque héros adjacent à ce monstre doit faire un test μ. Chaque héros qui échoue est Immobilisé.</t>
  </si>
  <si>
    <t>si cette attaque inflige au moins 1 ≥ (après le jet de défense), la cible est Empoisonnée.</t>
  </si>
  <si>
    <t>Sorcellerie X</t>
  </si>
  <si>
    <t>après avoir fait son jet d'attaque, ce monstre peut convertir jusqu'à X portée en X ≥, ou jusqu'à X ≥ en X portée.</t>
  </si>
  <si>
    <t>Invoquer</t>
  </si>
  <si>
    <t>choisissez un monstre mineur à 3 cases ou moins de ce monstre. Placez ce monstre mineur dans une case vide adjacente à ce monstre.</t>
  </si>
  <si>
    <t>Cerbère</t>
  </si>
  <si>
    <t>Ailes-Rasoir</t>
  </si>
  <si>
    <t>Souffle Enflammé</t>
  </si>
  <si>
    <t>en commençant par la case ciblée, tracez une ligne de 4 cases dans n'importe quelle direction. Tous les personnages sur cette trajectoire sont affectés par l'attaque. Chaque personnage lance séparément ses dés de défense.</t>
  </si>
  <si>
    <t>ce monstre peut ignorer les personnages ennemis et les effets de terrain quand il se déplace. Il doit terminer son mouvement dans une case vide selon les règles normales de mouvement.</t>
  </si>
  <si>
    <t>si cette attaque inflige au moins 1 ≥ (après le jet de défense), la cible est Sonné.</t>
  </si>
  <si>
    <t>± Repoussé
± +3 ♥</t>
  </si>
  <si>
    <t>Repoussé</t>
  </si>
  <si>
    <t>Aggriper</t>
  </si>
  <si>
    <t>choisissez un héros adjacent à ce monstre. Le héros doit faire un test ∂. En cas d'échec, il est Immobilisé.</t>
  </si>
  <si>
    <t>Géant</t>
  </si>
  <si>
    <t>ce monstre peut attaquer des cibles jusqu'à deux cases de distance.</t>
  </si>
  <si>
    <t>Balayage</t>
  </si>
  <si>
    <t>effectuez une attaque. Cette attaque affecte chaque personnage à portée de l'attaque de ce monstre. Chaque personnage lance ses dés de défense séparément.</t>
  </si>
  <si>
    <t>Seigneur Démon</t>
  </si>
  <si>
    <t>Dragon de la Crypte</t>
  </si>
  <si>
    <t>∞ Générer la Peur</t>
  </si>
  <si>
    <t>Flétrissement</t>
  </si>
  <si>
    <t>la cible subit 1 ∏.</t>
  </si>
  <si>
    <t>Générer la Peur</t>
  </si>
  <si>
    <t>choisissez un héros adjacent à ce monstre. Ce héros doit faire un test π. En cas d'échec, il recule de 2 cases à l'opposé du monstre et est Immobilisé.</t>
  </si>
  <si>
    <t>∞ Sangsue</t>
  </si>
  <si>
    <t>ce monstre peut se déplacer à travers des cases contenant des héros.</t>
  </si>
  <si>
    <t>Se Scinder</t>
  </si>
  <si>
    <t>quand ce monstre est vaincu, remplacez-le par 2 monstres mineurs du même type adns les cases vides les plus proches, en ignorant la limite de groupe.</t>
  </si>
  <si>
    <t>Nuée</t>
  </si>
  <si>
    <t>ce monstre inflige +1 ≥ pour chaque autre monstre adjacent à la cible.</t>
  </si>
  <si>
    <t>Filer
Se Scinder</t>
  </si>
  <si>
    <t>Maladie</t>
  </si>
  <si>
    <t>si cette attaque inflige au moins 1 ≥ (après le jet de défense), la cible est Malade.</t>
  </si>
  <si>
    <t>Sangsue</t>
  </si>
  <si>
    <t>choisissez un héros adjacent à ce monstre. Ce héros doit faire un test ∂. En cas d'échec, lancez 1 dé de pouvoir jaune. Le héros subit 1 ∏ par ≥ obtenu, et ce monstre soigne 1 ≥ par ∏ subi.</t>
  </si>
  <si>
    <t>Peau de Fer</t>
  </si>
  <si>
    <t>Peau de Fer
Inébranlable</t>
  </si>
  <si>
    <t>ce monstre est immunisé à Transpercer et à toutes les conditions.</t>
  </si>
  <si>
    <t>Inébranlable</t>
  </si>
  <si>
    <t>ce monstre peut choisir d'ignorer tout effet de jeu qui l'obligerait à se déplacer.</t>
  </si>
  <si>
    <t>± Souffle Enflammé
± Transpercer 2</t>
  </si>
  <si>
    <t>± Souffle Enflammé
± Transpercer 3</t>
  </si>
  <si>
    <t>± Souffle Enflammé
± Transpercer 4</t>
  </si>
  <si>
    <t>Explosion</t>
  </si>
  <si>
    <t>cette attaque affecte tous les personnages adjacents à la case ciblée.</t>
  </si>
  <si>
    <t>Route</t>
  </si>
  <si>
    <t>Plaine</t>
  </si>
  <si>
    <t>Forêt</t>
  </si>
  <si>
    <t>Rivière</t>
  </si>
  <si>
    <t>H</t>
  </si>
  <si>
    <t>S</t>
  </si>
  <si>
    <t>3/0/1</t>
  </si>
  <si>
    <t>2/0/4</t>
  </si>
  <si>
    <t>1/1/5</t>
  </si>
  <si>
    <t>1/1/4</t>
  </si>
  <si>
    <t>4/0/5</t>
  </si>
  <si>
    <t>4/1/1</t>
  </si>
  <si>
    <t>2/1/6</t>
  </si>
  <si>
    <t>3/1/5</t>
  </si>
  <si>
    <t>2/1/5</t>
  </si>
  <si>
    <t>7/1/1</t>
  </si>
  <si>
    <t>7/1/6</t>
  </si>
  <si>
    <t>4/1/9</t>
  </si>
  <si>
    <t>4/1/10</t>
  </si>
  <si>
    <t>3/2/8</t>
  </si>
  <si>
    <t>Renversemet</t>
  </si>
  <si>
    <t>± + 1 ♥
± Souffle Enflammé</t>
  </si>
  <si>
    <t>± + 1 ♥
± + 1 ♥</t>
  </si>
  <si>
    <t>± + 2 ♥
± Souffle Enflammé</t>
  </si>
  <si>
    <t>Rejeton des Flammes</t>
  </si>
  <si>
    <t>Vol
Prédateur des Faibles</t>
  </si>
  <si>
    <t>Combustible
Rejeton des Flammes</t>
  </si>
  <si>
    <t>Epée à 2 mais abimée</t>
  </si>
  <si>
    <t>Inclinez cette carte lors de votre tour et choisissez un héro à 3 case ou moins de vous. Celui-ci gagne 1 pion Vaillance.</t>
  </si>
  <si>
    <t>Avant de lancer vos dés d'attaque, vous pouvez subir 1 ∏ pour ajouter 1 ± à votre résultat.</t>
  </si>
  <si>
    <t>Si vous obtenez un X sur un jet d'attaque, vous pouvez choisir de subir 1 ∏ pour relancer 1 dé d'attaque. Limité à 1 fois par attaque.</t>
  </si>
  <si>
    <t>À utiliser après avoir obtenu un X sur un jet d'attaque pour récupérer tous vos ∏ et relancer tout ou partie des dés de votre réserve d'attaque.</t>
  </si>
  <si>
    <t>À utiliser durant votre tour pour faire une action d'attaque supplémentaire. Ceci est en plus des 2 actions de votre tour.</t>
  </si>
  <si>
    <t>Vaillant Assaut</t>
  </si>
  <si>
    <t>Pour la Cause</t>
  </si>
  <si>
    <t>Ajoutez 1 dé marron à votre réserve de défense (même si cette carte est inclinée).
Inclinez cette carte quand un monstre déclare une attaque qui vous prend pour cible ou un héros adjacent à vous, et dépensez le nombre de pions Vaillance de votre choix.
Pour chaque pion vaillance dépensé, ajoutez 1 dé gris à la réserve de défense du héros pris pour cible.</t>
  </si>
  <si>
    <t>Détermination Stoïque</t>
  </si>
  <si>
    <t>Chaque fois que vous ou un héros à 3 cases ou moins de vous, dépensez 1 ou plusieurs pions Vaillance, vous ou 1 héros qui vous est adjacent pouvez récupérer 1 ∏.</t>
  </si>
  <si>
    <t>Inclinez cette carte pour choisir un monstre dans votre ligne de vue et placez votre pion Héros dessus. Tant que cette carte est inclinée, chaque attaque que vous ou ce monstre effectue contre l'autre, inflige +1 ≥.</t>
  </si>
  <si>
    <t>Vous gagnez Santé +4.
Quand vous vous redressez ou que vous êtes revigoré par un autre héros, vous récupérez 2 ≥ supplémentaires.</t>
  </si>
  <si>
    <t>Effectuez une attaque avec une arme de corps à corps.
Cette attaque inflige +1 ≥.</t>
  </si>
  <si>
    <t>Lancez 1 dé de pouvoir rouge. Chaque héros dans votre ligne de vue (vous y compris) récupère le montant de ≥ obtenus. Chaque monstre dans votre ligne de vue subit le montant de ≥ obtenus.</t>
  </si>
  <si>
    <t>Effectuez une attaque avec une arme de corps à corps. Si vous infligez au moins 1 ≥ (après avoir lancé les dés de défense), vous et un héros adjacent de votre choix récupérez chacun 2 ≥.</t>
  </si>
  <si>
    <t>Inclinez cette carte durant votre tour et choisissez un héros adjacent ou vous-même. Lancez 1 dé de pouvoir rouge, Le héros choisi récupère autant de ≥ que de ≥ obtenus.</t>
  </si>
  <si>
    <t>Effectuez une attaque. Si vous infligez au moins 1 ≥ (après avoir lancé les dés de défense), chaque héros à 3 cases ou moins de vous (vous y compris) récupère 1 ≥.</t>
  </si>
  <si>
    <t>Lancez 1 dé rouge de pouvoir. Chaque héros à 3 cases ou moins de vous (vous y compris) récupère autant de ≥ que de ≥ obtenus au dé.</t>
  </si>
  <si>
    <t>Effectuez une attaque. Si vous infligez au moins 1 ≥ (après avoir lancé les dés de défense), chaque autre personnage dans le groupe de monstre ciblé subit 1 ≥.</t>
  </si>
  <si>
    <t>Effectuez une attaque avec une arme rune. Si cette attaque inflige au moins 1 ≥ (après avoir lancé les dés de défense), choisissez 1 condition. La cible subit la condition choisie.</t>
  </si>
  <si>
    <t>Votre Réanimé ajoute 1 dé marron à sa réserve de défense.
Chaque fois que vous subissez des ≥, vous pouvez décider que c'est votre Réanimé qui les subit tous à votre place. Chaque fois que votre Réanimé subit des ≥, vous pouvez choisir de subir tous les ≥ à sa place.</t>
  </si>
  <si>
    <t>Votre Réanimé gagne Santé +2, même si cette carte est inclinée.
Inclinez cette carte quand votre Réanimé attaque un monstre. Cette attaque inflige +1 ≥.</t>
  </si>
  <si>
    <t>Effectuez une attaque avec un arc. Cette attaque gagne Portée +2.
Si vous infligez moins de 3 ≥ (après avoir lancé les dés de défense), infligez 3 ≥ à la place (sauf si cette attaque rate).</t>
  </si>
  <si>
    <t>Vous infligez +1 ≥ pour les attaques contre des monstres qui n'ont pas de ligne de vue vers vous au début de votre tour (même si cette carte est inclinée) Vous pouvez incliner cette carte pour faire l'action, ouvrir ou fermer une porte, sans utiliser d'action.</t>
  </si>
  <si>
    <t>Effectuez une attaque avec une arme de corps à corps ou une lame. Si l'attaque inflige au moins 1 ≥ (après avoir lancé les dés de défense), la cible est Sonnée.</t>
  </si>
  <si>
    <t>Chaque fois que vous gagnez de la Vaillance, vous pouvez y renoncer pour poser à la place un pion Dégâts sur cette carte.
Quand une de vos attaques avec une arme de Corps à Corps inflige au moins 1 ≥ (après avoir lancé les dés de défense), vous pouvez incliner cette c arte pour infliger +1 ≥  pour chaque pion Dégâts qui s'y trouve.
Défaussez ensuite tous les pions Dégâts de cette carte.</t>
  </si>
  <si>
    <t>Sans Pitié</t>
  </si>
  <si>
    <t>Une fois que le Seigneur du Mal a achevé l'activation d'un groupe de monstres, un héros à 3 cases ou moins de vous (vous y compris) peut dépenser 2 pions Vaillance pour incliner cette carte et effectuer immédiatement une attaque.</t>
  </si>
  <si>
    <t>Charge Stimulante</t>
  </si>
  <si>
    <t>Légende Vivante</t>
  </si>
  <si>
    <t>Présence Encourageante</t>
  </si>
  <si>
    <t>∞ : chaque héros à 3 cases ou moins de vous récupère 1 ≥ et 1 ∏.</t>
  </si>
  <si>
    <t>± : + 2 ≥
± : récupérez 1 ≥</t>
  </si>
  <si>
    <t>Chaque fois qu'un monstre est vaincu avec cette arme, récupérez 1 ∏.</t>
  </si>
  <si>
    <t>± : Portée +1, + 1 ≥
± : + 2 ≥</t>
  </si>
  <si>
    <t>± : + 3 ≥
± : cette attaque affecte un second monstre adjacent à vous.</t>
  </si>
  <si>
    <t xml:space="preserve">∞ : faites une attaque, puis placez un pion Héros dans votre case et retirez votre figurine du plateau Au début de votre prochain tour, remplacez ce pion par votre figurine. </t>
  </si>
  <si>
    <t>Chaque fois qu'un héros situé à 3 cases ou moins de vous (vous y compris) effectue une attaque, celle-ci bénéficie de l'éffet suivant :
± : Gagnez 1 pion Vaillance
De plus, vous pouvez dépenser 1 pion Vaillance pour permettre à un héros à 3 cases ou moins de vous, de relanceer un test de π raté (une fois par test de π).</t>
  </si>
  <si>
    <t>Gloire du Combat</t>
  </si>
  <si>
    <t>Chaque fois qu'un monstre est vaincu par vous, chaque autre héros à 3 cases ou moins de vous gagne 1 pion Vaillance.
Avant de lancer ses dés de défense, un héros peut dépenser 1 pion Vaillance pour ajouter 1 ≤ au résultat (limité à 1 fois par jet de défense).</t>
  </si>
  <si>
    <t>La Vaillance des Héros</t>
  </si>
  <si>
    <t>Inclinez cette carte quand vous êtes sur le point de subir n'importe quel montant de ≥ (quelle qu'en soit la source. Vous pouvez dépenser de 1 à 3 pions Vaillance pour la réduire à raison de 1 ≥ par pion Vaillance.</t>
  </si>
  <si>
    <t>±</t>
  </si>
  <si>
    <t>Quand vous effectuez une attaque avec une arme de corps à corps, une fois les dés lancés, inclinez cette carte pour infliger +X ≥, où X est le montant de ∏ subis pour utiliser cette compétence.</t>
  </si>
  <si>
    <t>Inclinez cette carte durant votre tour pour choisir un monstre adjacent à vous et faites un test ∂. En cas de réussite, le monstre est Immobilisé.</t>
  </si>
  <si>
    <t>Au début de votre tour, si vous êtes adjacent à au moins un autre héros, vous et chaque autre héros adjacent à vous, récupérez 1 ∏.</t>
  </si>
  <si>
    <t>Tant que vous êtes équipé d'un Bouclier (même s'il est incliné), chacune de vos attaques avec une arme corps à corps gagne : 
± : choisissez un monstre adjacent à vous. Ce monstre est Sonné.</t>
  </si>
  <si>
    <t>Effectuez une attaque avec une arme de corps à corps.
Cette attaque gagne :
± : +1 ≥ pour chaque 2 pions ≥ sur votre fiche de héros.</t>
  </si>
  <si>
    <t>Chaque fois que vous effectuez une attaque avec 1 arme de corps à corps ayant 2 symboles de main ou 2 armes de corps à corps ayant chacune 1 symbole de main, vous pouvez incliner cette carte pour ajouter 1 ± aux résultats.</t>
  </si>
  <si>
    <t>Votre Prière de Soins peut maintenant affecter 2 héros différents. Si vous obtenez un ± sur le dé de pouvoir rouge quand vous utilisez Prière de Soins, les deux héros récupèrent 1 ∏.</t>
  </si>
  <si>
    <t>Vous gagnez 2 points de mouvement et récupérez 2 ∏.</t>
  </si>
  <si>
    <t>Quand un monstre subit des ≥ à cause d'une de vos compétences de classe, inclinez cette carte. Ce monstre est Empoisonné.
Quand un héros récupère des ≥ ou des ∏ grâce à une de vos compétences de classe, inclinez cette carte pour permettre à ce héros de récuperer 1 ≥ et 1 ∏ supplémentaires.</t>
  </si>
  <si>
    <t>Chacune de vos attaque gagne :
± : chaque héros récupère 1 ∏.</t>
  </si>
  <si>
    <t>Inclinez cette carte et faite une test de Volonté. En cas d'échec, récupérez 1 ∏. En cas de réussite, chaque monstre à 3 cases ou moins de vous subit 2 ≥ et chaque héros à 3 cases ou moins de vous récupère 1 ≥.</t>
  </si>
  <si>
    <t>Chaque fois que vous récupérez de la ∏ en vous reposant, vous récupérez aussi autant de ≥ que le montant de fatigue récupéré.</t>
  </si>
  <si>
    <t>Inclinez cette carte. Tant que cette carte est inclinée, chaque attaque qui cible une case à 3 cases ou moins de vous rate sauf si l'attaquant dépense 1 ±.</t>
  </si>
  <si>
    <t>Quand vous attaques avec une arme rune, vous pouvez incliner cette carte pour ajouter 1 ± au résultat.</t>
  </si>
  <si>
    <t>Vous gagnez Endurance +1.
Chaque fois que vous dépensez 1 ± lors d'une attaque pour récupérer 1 ∏, vous récupérez 2 ∏ à la place.</t>
  </si>
  <si>
    <t>Après avoir lancé les dés de défense quand vous êtes attaqué, utilisez cette carte pour ajouter ≤ défense aux résultats.</t>
  </si>
  <si>
    <t>Tant que vous êtes équipé d'une arme magie ou rune, chacune de vos attaque gagne : 
± : subissez 1 ∏ pour infliger +2 ≥.</t>
  </si>
  <si>
    <t>Quand un monstre est vaincu par vous ou votre Réanimé, inclinez cette carte pour faire un test ∑. En cas d'échec, récupérez 1 ∏. En cas de réussite, remettez ce monstre sur la cas qu'il occupait et déplacez-le jusqu'à sa Vitesse et faites une attaque avec lui. Puis retirez le monstre du plateau.</t>
  </si>
  <si>
    <t>Votre Réanimé ajoute 1 dé de pouvoir jaune à sa réserve d'attaque.
Chaque fois qu'un monstre est vaincu par vous ou votre Réanimé, vous récupérez 1 ∏.</t>
  </si>
  <si>
    <t>Chaque fois que vous subissez 1 ∏ pour gagner 1 point de mouvement, vous pouvez alors déplacer votre Réanimé d'1 case.</t>
  </si>
  <si>
    <t>Quand vous attaquez avec un arc, vous pouvez incliner cette carte pour ajouter 1 ± aux résultats.</t>
  </si>
  <si>
    <t>Chaque fois que vous subissez 1 ∏ pour gagner 1 point de mouvement, vous recevez à la place 2 points de mouvement.
Chaque fois que vous utilisez Agile, vous pouvez vous déplacer de 2 cases au lieu d'1.</t>
  </si>
  <si>
    <t>Inclinez cette carte durant votre tour. Tant que cette carte est inclinée, chaque attaque qui vous cible rate sauf si l'attaquant dépense 1 ±.</t>
  </si>
  <si>
    <t>Quand un monstre entre dans une case vide adjacente à vous, inclinez cette carte pour faire un test de μ. En cas de réussite, le monstre subit 1 ≥ et est immobilisé.</t>
  </si>
  <si>
    <t>Valor of Heroes</t>
  </si>
  <si>
    <t>A Living Legend</t>
  </si>
  <si>
    <t>Glory of Battle</t>
  </si>
  <si>
    <t>Inspiring Presence</t>
  </si>
  <si>
    <t>Motivating Charge</t>
  </si>
  <si>
    <t>Inclinez cette carte pour vous déplacer jusqu'à votre vitesse et effectuer une attaque avec une arme de Corps à corps.
Si un monstre est vaincu par cette attaque, chaque héros à 3 cases ou moins de vous (vous yn compris) peut soit gagner 1 pion Vaillance soit récupérer 1 ∏.</t>
  </si>
  <si>
    <t>No Mercy</t>
  </si>
  <si>
    <t>Stoic Resolve</t>
  </si>
  <si>
    <t>For the Cause</t>
  </si>
  <si>
    <t>Valorous Strike</t>
  </si>
  <si>
    <t>Pic de Gravité</t>
  </si>
  <si>
    <t>Inclinez cette carte et choisissez un groupe de monstres. Déplacez chacun de ses membres jusqu'à 2 cases en direction d'une Pierre Mystique.
Chaque monstre qui termine ce mouvement adjacent à une Pierre Mystique subit 1 ≥.</t>
  </si>
  <si>
    <t>Cataclysme</t>
  </si>
  <si>
    <t>Inclinez cette carte. Pour chaque Pierre Mystique sur le plateau, effectuez 1 attaque avec une arme de type Magie, en calculant la portée et la ligne de vue à partir d'une case contenant une Pierre Mystique. Après avoir résolu chaque attaque, retirer la Pierre Mystique correspondante du plateau.</t>
  </si>
  <si>
    <t>Transport Tellurique</t>
  </si>
  <si>
    <t>Inclinez cette carte pour retirer votre figurine du plateau et la placer sur une case vide adjacente à une Pierre Mystique.
Tant que cette carte est inclinée, chacune de vos Pierres Mystiques peut ajouter 1 dé gris supplémentaire à sa réserve de défense.</t>
  </si>
  <si>
    <t>Fureur de la Lave</t>
  </si>
  <si>
    <t>Effectuez une attaque au moyen d'une arme de type Magie, en calculant la portée et la ligne de vue à partir d'une case contenant une Pierre Mystique. L'attaque gagne l'effet suivant :
Embrasé
± : Explosion</t>
  </si>
  <si>
    <t>Ligne Géomantique</t>
  </si>
  <si>
    <t>Tourment de la Terre</t>
  </si>
  <si>
    <t>Inclinez cette carte pour effectuer une attaque avec une arme de type Magie ciblant une case qui contient une Pierre Mystique (en ignorant la portée et la ligne de vue).
Cette attaque gagne le mot-clé Explosion. Une fois l'attaque résolue, la Pierre Mystique en question est vaincue.</t>
  </si>
  <si>
    <t>Langue de Pierre</t>
  </si>
  <si>
    <t>Vous pouvez avoir 1 Pierre Mystique supplémentaire sur le plateau.
Vos Pierres Mystiques ont désormais une Vitesse de 3.
De plus, chacune de vos Pierres Mystiques ajouter 1 dé gris supplémentaire à sa réserve de défense.</t>
  </si>
  <si>
    <t>Imprécation Sismique</t>
  </si>
  <si>
    <t>Effectuez une attaque au moyen d'une arme de type Magie. Celle-ci gagne l'effet suivant :
± : chaque figurine de monstre à 2 cases ou moins d'une Pierre Mystique effectue un test de μ. Tous ceux qui ratent sont Sonnés.</t>
  </si>
  <si>
    <t>Appel Tellurique</t>
  </si>
  <si>
    <t>Inclinez cette carte pour placer une Pierre Mystique sur une case vide à 3 cases ou moins de vous.
Tant que cette carte est inclinée, 1 de vos Pierres Mystiques peut effectuer une attaque pendant son activation (en utilisant 1 arme de type Magie dont vous êtes équipé).</t>
  </si>
  <si>
    <t>L'Ombre de Nerekhall</t>
  </si>
  <si>
    <t>Changelin</t>
  </si>
  <si>
    <t>Rat Swarm</t>
  </si>
  <si>
    <t>Ironbound</t>
  </si>
  <si>
    <t>Ynfernael Hulk</t>
  </si>
  <si>
    <t>skirmisher</t>
  </si>
  <si>
    <t>bard</t>
  </si>
  <si>
    <t>shadow walker</t>
  </si>
  <si>
    <t>conjurer</t>
  </si>
  <si>
    <t>Bleeding</t>
  </si>
  <si>
    <t>Shadowmancer</t>
  </si>
  <si>
    <t>Song (Bard)</t>
  </si>
  <si>
    <t>Image (Conjurer)</t>
  </si>
  <si>
    <t>Porticulis</t>
  </si>
  <si>
    <t>Influence</t>
  </si>
  <si>
    <t>Lorsque vous effectuez 2 actions de mouvement à votre tour, vous subissez 1 fatigue à la fin de votre tour.</t>
  </si>
  <si>
    <t>À utiliser au début de votre tour pour récupérer tous les ∏. Jusqu'au début de votre prochain tour, chaque fois que vous subissez au moins 1 ≥, vous en subissez 1 de moins avec un minimum de 0.</t>
  </si>
  <si>
    <t>Lord Hawthorne</t>
  </si>
  <si>
    <t>Nanok de la Lame</t>
  </si>
  <si>
    <t>Si vous lancez 1 dés blancs sur un jet de défense, vous pouvez incliner cette carte pour tester la perception. Si vous réussissez, vous n'êtes pas affecté par l'attaque.</t>
  </si>
  <si>
    <t>Une fois par round, après avoir lancé les dés pour une attaque, vous pouvez relancer 1 dé d'attaque ou de pouvoir. Vous devez garder le nouveau résultat.</t>
  </si>
  <si>
    <t>Chaque fois que vous effectuez une action  repos, vous pouvez immédiatement vous défausser d'une carte Condition.</t>
  </si>
  <si>
    <t>À utiliser durant votre tour pour choisir un héros à 3 cases ou moins de vous. Vous et ce héros pouvez immédiatement faire une action de mouvement. Ceci est en plus des 2 actions que chaque héros reçoit lors de son tour.</t>
  </si>
  <si>
    <t>chaque fois qu'un héros entre dans une case adjacente à ce monstre, ce héros subit 1 ≥.</t>
  </si>
  <si>
    <t>chaque monstre mineur à 3 cases ou moins de ce monstre peut relancer 1 dé à chacune de ses attaques. Chaque monstre mineur ne peut bénéficier que d'un effet Commandement  de monstre à la fois.</t>
  </si>
  <si>
    <t>retirez la cible du plateau et placez-la sur une case vide à 3 cases ou moins de sa case orginale. On considère qu'il en tre dans la case.</t>
  </si>
  <si>
    <t>0-2/1</t>
  </si>
  <si>
    <t>1-3/1</t>
  </si>
  <si>
    <t>2-4/1</t>
  </si>
  <si>
    <t>0-1/0-1</t>
  </si>
  <si>
    <t>3-6/1-3</t>
  </si>
  <si>
    <t>2-3/1-2</t>
  </si>
  <si>
    <t>1x1</t>
  </si>
  <si>
    <t>2x2</t>
  </si>
  <si>
    <t>1x2</t>
  </si>
  <si>
    <t>2x3</t>
  </si>
  <si>
    <t>Transpercer 1
Si votre autre main est vide, vos attaques gagnent +1≥.</t>
  </si>
  <si>
    <t>Vous pouvez avoir 1 Pierre Mystique supplémentaire sur la carte.
Tant que vous vous trouvez à 3 cases ou moins de 2 Pierres Mystiques sur le plateau, vous pouvez incliner cette carte avant que les dés ne soient lancés afin d'ajouter 1 ≤ au résultat de vos jets de défense ou 1 ± au résultat de vot jets d'attaque.</t>
  </si>
  <si>
    <t>Equipement</t>
  </si>
  <si>
    <t>Actions</t>
  </si>
  <si>
    <t>Echange de Peaux</t>
  </si>
  <si>
    <t>Prédateur</t>
  </si>
  <si>
    <t>Frénésie Bestiale</t>
  </si>
  <si>
    <t>Chasseur des Ombres</t>
  </si>
  <si>
    <t>Sauvagerie</t>
  </si>
  <si>
    <t>À l'Affut</t>
  </si>
  <si>
    <t>Déclencheur
Permanent</t>
  </si>
  <si>
    <t>Rage Bestiale</t>
  </si>
  <si>
    <t>Survivant</t>
  </si>
  <si>
    <t>Lié par la Chasse</t>
  </si>
  <si>
    <t>Chaque fois qu'un monstre est vaincu par vous au moyen d'une attaque utilisant une arme de Corps à corps, gagnez 1 pion Vaillance.
Avande de lancer ses dés d'attaque, un héros peut dépenser 1 pion Vaillance pour ajouter 1 ≥ au résultat (limité à une fois par attaque).</t>
  </si>
  <si>
    <t>Cache Secrète</t>
  </si>
  <si>
    <t>Remède de Cheval</t>
  </si>
  <si>
    <t>Tonique de Protection</t>
  </si>
  <si>
    <t>Courage en Bouteille</t>
  </si>
  <si>
    <t>Formule Secrète</t>
  </si>
  <si>
    <t>Substance Noirâtre</t>
  </si>
  <si>
    <t>Mélange</t>
  </si>
  <si>
    <t>Connaissances d'Herboriste</t>
  </si>
  <si>
    <t>Chasseur de Trésors</t>
  </si>
  <si>
    <t>Concoction d'elixir</t>
  </si>
  <si>
    <t>Bras Maudits</t>
  </si>
  <si>
    <t>Nuage Pestiféré</t>
  </si>
  <si>
    <t>Malédiction Handicapante</t>
  </si>
  <si>
    <t>Putréfaction Interne</t>
  </si>
  <si>
    <t>Néfaste Commandement</t>
  </si>
  <si>
    <t>Spasme Scofuleux</t>
  </si>
  <si>
    <t>Affliction</t>
  </si>
  <si>
    <t>Envoûtement Viral</t>
  </si>
  <si>
    <t>Sortilège d'Affaiblissement</t>
  </si>
  <si>
    <t>Piste de Richesses</t>
  </si>
  <si>
    <t>Qui Trouve Garde</t>
  </si>
  <si>
    <t>Appât du Gain</t>
  </si>
  <si>
    <t>Passe-Passe</t>
  </si>
  <si>
    <t>Exotique
Arc</t>
  </si>
  <si>
    <t>Protéger le Butin</t>
  </si>
  <si>
    <t>Ruée vers l'Or</t>
  </si>
  <si>
    <t>Exploration de Donjon</t>
  </si>
  <si>
    <t>Inspection</t>
  </si>
  <si>
    <t>Prospection</t>
  </si>
  <si>
    <t>Prophète</t>
  </si>
  <si>
    <t>Révélations Précises</t>
  </si>
  <si>
    <t>Omniscience</t>
  </si>
  <si>
    <t>Présage de Victoire</t>
  </si>
  <si>
    <t>Conscience Absolue</t>
  </si>
  <si>
    <t>Avertissement</t>
  </si>
  <si>
    <t>Vision de Bataille</t>
  </si>
  <si>
    <t>Sort Funeste</t>
  </si>
  <si>
    <t>Intuition Bienfaisante</t>
  </si>
  <si>
    <t>Fléau de Fer</t>
  </si>
  <si>
    <t>Grimoire du Sage</t>
  </si>
  <si>
    <t>Couteau à Ecorcher</t>
  </si>
  <si>
    <t>Fioles fumantes</t>
  </si>
  <si>
    <t>Traqueur</t>
  </si>
  <si>
    <t>Avantage Tactique</t>
  </si>
  <si>
    <t>Connaissance du Terrain</t>
  </si>
  <si>
    <t>Proie Facile</t>
  </si>
  <si>
    <t>Barbillons Empoisonnés</t>
  </si>
  <si>
    <t>Exploit</t>
  </si>
  <si>
    <t>Marque du Chasseur</t>
  </si>
  <si>
    <t>Piège Improvisé</t>
  </si>
  <si>
    <t>Pose de Pièges</t>
  </si>
  <si>
    <t>Couteau de Chasse</t>
  </si>
  <si>
    <t>Toile de la Veuve Noire</t>
  </si>
  <si>
    <t>Ligne de Vie</t>
  </si>
  <si>
    <t>Brew Elixir</t>
  </si>
  <si>
    <t>Concoction</t>
  </si>
  <si>
    <t>Herbal Lore</t>
  </si>
  <si>
    <t>Inky Substance</t>
  </si>
  <si>
    <t>Bottled Courage</t>
  </si>
  <si>
    <t>Protective Tonic</t>
  </si>
  <si>
    <t>Secret Formula</t>
  </si>
  <si>
    <t>Hidden Stash</t>
  </si>
  <si>
    <t>Potent Remedies</t>
  </si>
  <si>
    <t>Shooting Insight</t>
  </si>
  <si>
    <t>Battle Vision</t>
  </si>
  <si>
    <t>Forewarning</t>
  </si>
  <si>
    <t>Grim Fate</t>
  </si>
  <si>
    <t>All-Seeing</t>
  </si>
  <si>
    <t>Lifeline</t>
  </si>
  <si>
    <t>Victory Foretold</t>
  </si>
  <si>
    <t>Focused Insights</t>
  </si>
  <si>
    <t>Enfeebling Hex</t>
  </si>
  <si>
    <t>Viral Hex</t>
  </si>
  <si>
    <t>Plague Spasm</t>
  </si>
  <si>
    <t>Crippling Curse</t>
  </si>
  <si>
    <t>Fel Command</t>
  </si>
  <si>
    <t>Internal Rot</t>
  </si>
  <si>
    <t>Accursed Arms</t>
  </si>
  <si>
    <t>Plague Cloud</t>
  </si>
  <si>
    <t>Delver</t>
  </si>
  <si>
    <t>Dungeonner</t>
  </si>
  <si>
    <t>Gold Rush</t>
  </si>
  <si>
    <t>Survey</t>
  </si>
  <si>
    <t>Guard the Spoils</t>
  </si>
  <si>
    <t>Lure of Fortune</t>
  </si>
  <si>
    <t>Sleight of Hand</t>
  </si>
  <si>
    <t>Finder's Keeper's</t>
  </si>
  <si>
    <t>Trail of Riches</t>
  </si>
  <si>
    <t>Set Trap</t>
  </si>
  <si>
    <t>Explit</t>
  </si>
  <si>
    <t>Hunter's Mark</t>
  </si>
  <si>
    <t>Makeshift Trap</t>
  </si>
  <si>
    <t>Easy Prey</t>
  </si>
  <si>
    <t>Lay of the Land</t>
  </si>
  <si>
    <t>Pioson Barbs</t>
  </si>
  <si>
    <t>Ambush</t>
  </si>
  <si>
    <t>Upper Hand</t>
  </si>
  <si>
    <t>Terracall</t>
  </si>
  <si>
    <t>Earthen Anguish</t>
  </si>
  <si>
    <t>Quaking Word</t>
  </si>
  <si>
    <t>Stone Tongue</t>
  </si>
  <si>
    <t>Ley Line</t>
  </si>
  <si>
    <t>Molten Fury</t>
  </si>
  <si>
    <t>Way of Stone</t>
  </si>
  <si>
    <t>Gravity Spike</t>
  </si>
  <si>
    <t>Cataclysm</t>
  </si>
  <si>
    <t>Bound by the Hunt</t>
  </si>
  <si>
    <t>Bestial Rage</t>
  </si>
  <si>
    <t>Stalker</t>
  </si>
  <si>
    <t>Survivalist</t>
  </si>
  <si>
    <t>Feral Frenzy</t>
  </si>
  <si>
    <t>Savagery</t>
  </si>
  <si>
    <t>Shadow Hunter</t>
  </si>
  <si>
    <t>Changing Skins</t>
  </si>
  <si>
    <t>Predator</t>
  </si>
  <si>
    <t>Reynhart the Worthy</t>
  </si>
  <si>
    <t>High Mage Quellen</t>
  </si>
  <si>
    <t>Pathfinder Durik</t>
  </si>
  <si>
    <t>Roganna the Shade</t>
  </si>
  <si>
    <t>Logan Lashley</t>
  </si>
  <si>
    <t>Ulma Grimstone</t>
  </si>
  <si>
    <t>Augur Grison</t>
  </si>
  <si>
    <t>Dezra the Vile</t>
  </si>
  <si>
    <t>Roganna l'Ombre</t>
  </si>
  <si>
    <t>Durik l'Eclaireur</t>
  </si>
  <si>
    <t>Dezra la Scandaleuse</t>
  </si>
  <si>
    <t>Augur Grisom</t>
  </si>
  <si>
    <t>Ulma Tristepierre</t>
  </si>
  <si>
    <t>Chaque fois que vous êtes attaqué, vous pouvez relancer 1 de vos dés de défense. Vous devez conserver le nouveau résultat.</t>
  </si>
  <si>
    <t>Chacune de vos attaques gagne :
± : déplacez-vous de 2 cases après la résolution de cette attaque.</t>
  </si>
  <si>
    <t>Vous avez le familier Ciel. Au début de votre tour, si Ciel n'est pas sur le plateau, placez-le dans votre case.</t>
  </si>
  <si>
    <t>Vert</t>
  </si>
  <si>
    <t>B1;"X";"2♥♥s";"3♥♥";"4♥♥";"5♥";"6♥±"</t>
  </si>
  <si>
    <t>≥≥</t>
  </si>
  <si>
    <t>≥≥≥</t>
  </si>
  <si>
    <t>V</t>
  </si>
  <si>
    <t>BJV</t>
  </si>
  <si>
    <t>±±± : +5 ≥
±± : +2 ≥</t>
  </si>
  <si>
    <t>A chaque fois que vous battez un monstre avec cette arme, récupérez 1 fatigue.</t>
  </si>
  <si>
    <t>± : Maudit, Maladie, Poison ou Sonné
± : Portée +1, + 2 ≥
± : +1 ≥ et récupérez 1 fatigue</t>
  </si>
  <si>
    <t>DK</t>
  </si>
  <si>
    <t>5</t>
  </si>
  <si>
    <t>6</t>
  </si>
  <si>
    <t>*</t>
  </si>
  <si>
    <t>± Portée +3
± + 2 ♥</t>
  </si>
  <si>
    <t>Prêtre Noir</t>
  </si>
  <si>
    <t>Grand Singe de Sang</t>
  </si>
  <si>
    <t>Bête du Chaos</t>
  </si>
  <si>
    <t>1/1</t>
  </si>
  <si>
    <t>Elfe des Profondeurs</t>
  </si>
  <si>
    <t>Troll</t>
  </si>
  <si>
    <t>∞ Oraison Funeste</t>
  </si>
  <si>
    <t>∞ Oraison Funeste
∞ Soigner</t>
  </si>
  <si>
    <t>∞ Attaque sautée</t>
  </si>
  <si>
    <t>Transformation</t>
  </si>
  <si>
    <t>Transformation
Sorcellerie 2</t>
  </si>
  <si>
    <t>Transformation
Sorcellerie 3</t>
  </si>
  <si>
    <t>Furtif
Transpercer 2</t>
  </si>
  <si>
    <t>Furtif
Transpercer 4</t>
  </si>
  <si>
    <t>∞ Cogner</t>
  </si>
  <si>
    <t>∞ Cogner
∞ Balayage</t>
  </si>
  <si>
    <t>1-4/1</t>
  </si>
  <si>
    <t>± Transpercer 2</t>
  </si>
  <si>
    <t>Scarabée de Feu</t>
  </si>
  <si>
    <t>± Explosion
± + 1 ♥</t>
  </si>
  <si>
    <t>± + 2 ♥
± + 1 ♥</t>
  </si>
  <si>
    <t>Méduse</t>
  </si>
  <si>
    <t>Wendigo</t>
  </si>
  <si>
    <t>1-2/0-1</t>
  </si>
  <si>
    <t>± Immobiliser
±Poison</t>
  </si>
  <si>
    <t>± Immobiliser
±Poison
± Sonné</t>
  </si>
  <si>
    <t>Dévaster
Furtif</t>
  </si>
  <si>
    <t>Gelé
Dévaster
Furtif</t>
  </si>
  <si>
    <t>Wyrm de Glace</t>
  </si>
  <si>
    <t>Allonge
Gelé</t>
  </si>
  <si>
    <t>Allonge
Gelé
Avaler</t>
  </si>
  <si>
    <t>∞ : retirez votre figurine du plateau et placez un pion Héros dans votre case. Au début de votre prochain tour, placez votre figurine dans une case vide à 4 cases ou moins de votre pion Héros.</t>
  </si>
  <si>
    <t>Fléau de Valyndra</t>
  </si>
  <si>
    <t>Qté</t>
  </si>
  <si>
    <t>Chaque fois que vous attaquez un monstre imposant, vous pouvez ajouter 1 dé de pouvoir jaune à votre jet d'attaque.</t>
  </si>
  <si>
    <t>± : Transpercer 3</t>
  </si>
  <si>
    <t>Cotte de Mailles en Aurium</t>
  </si>
  <si>
    <t>Avant de lancer vos dés de défense, inclinez cette carte pour ajouter 1 dé de défense marron à votre réserve de défense.</t>
  </si>
  <si>
    <t>Cotte d'Ecailles d'Obsidienne</t>
  </si>
  <si>
    <t>cape</t>
  </si>
  <si>
    <t>Variance</t>
  </si>
  <si>
    <t>Var/Moy</t>
  </si>
  <si>
    <t>Moy-Var</t>
  </si>
  <si>
    <t>Moy+Var</t>
  </si>
  <si>
    <t>≤≤</t>
  </si>
  <si>
    <t>≤≤≤</t>
  </si>
  <si>
    <t>≤≤≤≤</t>
  </si>
  <si>
    <t>Aurim</t>
  </si>
  <si>
    <t>Corbin</t>
  </si>
  <si>
    <t>Eliam</t>
  </si>
  <si>
    <t>Kirga</t>
  </si>
  <si>
    <t>Sahla</t>
  </si>
  <si>
    <t>Tahlia</t>
  </si>
  <si>
    <t>AdD</t>
  </si>
  <si>
    <t>Chaque fois que vous subissez au moins 2 ≥, vous subissez 1 ≥ de moins.</t>
  </si>
  <si>
    <t>À utiliser quand vous êtes attaqué, avant de lancer les dés de défense. Au lieu de lancer les dés de défense, placez-les sur les faces de votre choix.</t>
  </si>
  <si>
    <t>Quand vous êtes équipé de deux armes de corps à corps, à chaque fois que vous attaquez un monstre adjacent et que vous n'obtenez pas de X, infliges 1 ≥ à un autre monstre qui vous est adjacent.</t>
  </si>
  <si>
    <t>À utiliser à la fin de votre tour. Jusqu'au début de votre prochain tour, chaque fois que vous êtes attaqué par un monstre adjacent, vous pouvez subir 1 ∏ pour attaquer ce monstre avant qu'il ne lance ses dés d'attaque.</t>
  </si>
  <si>
    <t>Après avoir vaincu un monstre, vous recevez 2 points de mouvement.</t>
  </si>
  <si>
    <t>À utiliser avant l'activation d'un monstre, ou quand un monstre entre dans une case qui vous est adjacente. Vous pouvez aussitôt effectuer une attaque contre ce monstre. Une fois l'attaque résolue, le tour du monstre reprend.</t>
  </si>
  <si>
    <t>Chaque fois que vous utilisez une Potion, tous les héros adjacent à vous ainsi que vous-même êtes affectés.</t>
  </si>
  <si>
    <t>À utiliser au début de votre tour pour piocher une carte Fouille.</t>
  </si>
  <si>
    <t>Au début de votre tour vous pouvez faire un test π. En case de réussite, défaussez 1 carte Condition sur vous-même ou un héros adjacent.</t>
  </si>
  <si>
    <t>À utiliser au début de votre tour. Choisissezun héros dans votre ligne de vue. Jusqu'aà la fin de votre tour, vous pouvez utiliser 1 des compétences de ce héros comme si c'était la vôtre.</t>
  </si>
  <si>
    <t>Un monstre ne peut vous cibler avec une attaque que s'il n'y a pas d'autre héros plus proche de ce monstre et dans sa ligne de vue.</t>
  </si>
  <si>
    <t>À utiliser durant l'activation d'une autre personnage pour faire aussitôt une action de mouvement. Vous ne pouvez pas interrompre l'action d'un autre joueur sauf si c'est une action de mouvement.</t>
  </si>
  <si>
    <t>Arvel Marcheurmonde</t>
  </si>
  <si>
    <t>Karnon</t>
  </si>
  <si>
    <t>Buldar le Rigolard</t>
  </si>
  <si>
    <t>Okaluk et Rakash</t>
  </si>
  <si>
    <t>Zyla</t>
  </si>
  <si>
    <t>Shiver</t>
  </si>
  <si>
    <t>TdG</t>
  </si>
  <si>
    <t>Quand vous échouez à un test d'attribut, vous pouvez le retenter. Limité à une fois par round.</t>
  </si>
  <si>
    <t>À utiliser durant votre tour pour défausser 1 des compétences de votre héros. Gagnez immédiatement n'importe quel nombre de compétences de héros de votre paquet Classe valant le même montant de points d'expérience que la compétence défaussée.</t>
  </si>
  <si>
    <t>Vous pouvez traiter une de vos armes de corps à corps dont vous êtes équipé comme si elle avait 1 seul symbole main (même si elle a 2 symboles main).</t>
  </si>
  <si>
    <t>À utiliser en remplacement des 2 actions au choix de votre tour afin d'effectuer 3 actions d'attaque. Si vous le faites, vous ne pouvez pas vous déplacer à ce tour même en subissant des ∏.</t>
  </si>
  <si>
    <t>Chaque fois qu'un monstre vous attaque, après avoir lancé les dés, vous pouvez subir 1 ∏ pour annuler 1 ± obtenu lors de cette attaque.</t>
  </si>
  <si>
    <t>∞ : choisissez un monstre mineur adjacent à vous et lancez le dé d'attaque bleu. Si vous obtenez un X, vous avez raté. Sinon, ce monstre est vaincu. Quel que soit le résultat, vous subissez 1 ∏.</t>
  </si>
  <si>
    <t>En plus de vos deux actions par tour, vous recevez toujours 4 points de mouvement.</t>
  </si>
  <si>
    <t>∞ : vous pouvez revigorer tous les héros inconscients dans un rayon de 3 cases autour de vous, Faites un jet et appliquez-le à tous les héros inconscients.</t>
  </si>
  <si>
    <t>Vous ignorez tous les personnages et les terrains lors de vos déplacements. Vous devez terminer votre mouvement dans une case vide.</t>
  </si>
  <si>
    <t>À utiliser avant l'activation d'un personnage. Retirez du plateau votre figurine et placez un pion Héros dans votre case. Au début de votre prochain tour, remplacez le pion Héros par votre figurine.</t>
  </si>
  <si>
    <t>Les monstres doivent dépenser 1 point de mouvement supplémentaire pour entrer dans une case adjacente à vous.</t>
  </si>
  <si>
    <t>∞ : chaque personnage adjacent à vous est immobilisé.</t>
  </si>
  <si>
    <t>Jonas le Gentil</t>
  </si>
  <si>
    <t>RTL</t>
  </si>
  <si>
    <t>Kel la Voyante</t>
  </si>
  <si>
    <t>Nara le Crochet</t>
  </si>
  <si>
    <t>Tobin Tueurdeloin</t>
  </si>
  <si>
    <t>Les personnages et les obstacles ne bloquent pas votre ligne de vue. Les portes fermées bloquent toujours votre ligne de vue.</t>
  </si>
  <si>
    <t>À utiliser durant votre tour pour regarder les 5 premières cartes du paquet Seigneur du Mal. Placez 1 de ces cartes sous le paquet et placez aléatoirement les autres au sommet du paquet.</t>
  </si>
  <si>
    <t>Mobilité</t>
  </si>
  <si>
    <t>Evolution</t>
  </si>
  <si>
    <t>Note</t>
  </si>
  <si>
    <t>Oath of the Outcast</t>
  </si>
  <si>
    <t>Chacune de vos attaques gagne : +1 ≥
À chaque fois que vous êtes touchés par une attaque, ajoutez 1 ≤ à votre jet de défense.</t>
  </si>
  <si>
    <t>Crown of Destiny</t>
  </si>
  <si>
    <t>Lair of the Wyrm</t>
  </si>
  <si>
    <t>Labyrinth of Ruin</t>
  </si>
  <si>
    <t>The Trollfens</t>
  </si>
  <si>
    <t>Shadow of Nerekhall</t>
  </si>
  <si>
    <t>Manor of Ravens</t>
  </si>
  <si>
    <t>Mists of Bilehall</t>
  </si>
  <si>
    <t>L’Ombre de Nerekhall</t>
  </si>
  <si>
    <t>OdN</t>
  </si>
  <si>
    <t>Le Manoir aux Corbeaux</t>
  </si>
  <si>
    <t>Le Serment de l’Exilée</t>
  </si>
  <si>
    <t>SdE</t>
  </si>
  <si>
    <t>La Couronne du Destin</t>
  </si>
  <si>
    <t>CdD</t>
  </si>
  <si>
    <t>La Croisade des Oubliés</t>
  </si>
  <si>
    <t>Gardiens de Castel-Fosse</t>
  </si>
  <si>
    <t>CdO</t>
  </si>
  <si>
    <t>GdC</t>
  </si>
  <si>
    <t>Visions de l'Aube</t>
  </si>
  <si>
    <t>VdA</t>
  </si>
  <si>
    <t>Bonds of the Wild</t>
  </si>
  <si>
    <t>Visions of Dawn</t>
  </si>
  <si>
    <t>Guardians of Deephall</t>
  </si>
  <si>
    <t>Crusade of the Forgotten</t>
  </si>
  <si>
    <t>Treaty of Champions</t>
  </si>
  <si>
    <t>Stewards of the Secret</t>
  </si>
  <si>
    <t>Citoyen corrompu</t>
  </si>
  <si>
    <t>Evènement de cité</t>
  </si>
  <si>
    <t>Bandit</t>
  </si>
  <si>
    <t>Wraith</t>
  </si>
  <si>
    <t>bounty hunter</t>
  </si>
  <si>
    <t>marshall</t>
  </si>
  <si>
    <t>Doomed</t>
  </si>
  <si>
    <t>Enchanter</t>
  </si>
  <si>
    <t>Servant</t>
  </si>
  <si>
    <t>Traque (Conjurer)</t>
  </si>
  <si>
    <t>Beastmaster</t>
  </si>
  <si>
    <t>Orkell the Swift</t>
  </si>
  <si>
    <t>Each time you are attacked by a monster and suffer at least 1 Heart, you may move 1 space after the attack.</t>
  </si>
  <si>
    <t>Use during your turn, while you are knocked out, to perform a stand up action. Then, you may either recover all Heart or move each monster adjacent to your figure 1 space. You can still perform 2 actions this turn.</t>
  </si>
  <si>
    <t>During each of your move actions, you may move through spaces containing monsters by spending one additional movement point for each occupied space.</t>
  </si>
  <si>
    <t>Use when you move out of a space containing a monster to immediately perform an attack targeting that monster. This attack does not require an action and gains Surge: Pierce 3</t>
  </si>
  <si>
    <t>You cannot be Immobilized. Additionally, immediately after you perform an attack with an Exotic weapon, you may move 1 space.</t>
  </si>
  <si>
    <t>Use after one of your attacks deals at least 1 Heart (after rolling defense dice). You may move up to your Speed and perform an attack. This does not require an action and the attack may be performed before, after, or during this movement.</t>
  </si>
  <si>
    <t>Each time a hero within 3 spaces of you (including yourself) would draw a Search card, he may instead reveal Search cards until he finds a Potion. He may take that card and shuffle the rest back into the deck.</t>
  </si>
  <si>
    <t>Use during your turn to flip one of your facedown Potion Search cards faceup. In addition, each hero adjacent to you may also flip one of their facedown Potion Search cards faceup.</t>
  </si>
  <si>
    <t>At the start of your turn, you may recover 1 Heart or 1 Fatigue for each monster figure adjacent to you.</t>
  </si>
  <si>
    <t>Use when the overlord chooses to activate a monster figure adjacent to you, before he performs any actions. All monsters adjacent to you are Immobilized.</t>
  </si>
  <si>
    <t xml:space="preserve">Each other hero within 3 spaces of you gains:
Each time a monster misses or deals no Heart on an attack targeting you, recover 1 Heart. </t>
  </si>
  <si>
    <t xml:space="preserve">Use during your turn. Each hero in your line of sight recovers 2 Heart and 2 Fatigue. </t>
  </si>
  <si>
    <t xml:space="preserve">Each of your attacks targeting a monster that is not adjacent to any other hero gains +1 Heart. </t>
  </si>
  <si>
    <t xml:space="preserve">Use at the end of your turn. Until the start of your next turn, each hero within 3 spaces of you may only be targeted by an attack if the attacking monster is adjacent to the targeted hero. </t>
  </si>
  <si>
    <t>Tinashi the Wanderer</t>
  </si>
  <si>
    <t>Use during your turn to choose an empty space within 3 spaces of your figure. Remove your figure from the map and place it in the chosen space.</t>
  </si>
  <si>
    <t>Alys Raine</t>
  </si>
  <si>
    <t>MaC</t>
  </si>
  <si>
    <t>Each time a hero adjacent to you suffers 1 or more Heart from an attack, you recover 1 Fatigue.</t>
  </si>
  <si>
    <t>Use during a player's turn to refresh all exhausted cards in your play area and recover 2 Fatigue.</t>
  </si>
  <si>
    <t>Thaiden Mistpeak</t>
  </si>
  <si>
    <t xml:space="preserve">Each time you perform an attack, after dice are rolled, you may cancel the attack and immediately search a search token within 3 spaces of you. </t>
  </si>
  <si>
    <t>Use when a monster enters an empty space adjacent to you. The monster is Immobilized, and you immediately move up to 3 spaces.</t>
  </si>
  <si>
    <t>Ravaella Lightfoot</t>
  </si>
  <si>
    <t>Rendiel</t>
  </si>
  <si>
    <t xml:space="preserve">Use when you are attacked, after you roll defense dice, to test Knowledge and Awareness. For each test you pass, add 3 Shield to your defense results. </t>
  </si>
  <si>
    <t>Each time you revive a hero, you recover 2 Heart and 2 Fatigue.</t>
  </si>
  <si>
    <t xml:space="preserve">Action: Revive an adjacent, knocked-out hero. Instead of rolling 2 red power dice, that hero recovers all Heart and Fatigue. </t>
  </si>
  <si>
    <t xml:space="preserve">Each time a hero within 3 spaces of you suffers 1 or more Heart from an attack, the figure that performed the attack suffers 1 Heart. </t>
  </si>
  <si>
    <t xml:space="preserve">Action: Choose 1 hero within 3 spaces of you. Then, perform an attack that targets a monster within 3 spaces of you. The chosen hero recovers Heart equal to twice the amount of Heart the target monster suffers from this attack. </t>
  </si>
  <si>
    <t>Once per round, you may spend 1 movement point to remove your figure from the map and place it in an empty space adjacent to 1 hero who is within 3 spaces of you.</t>
  </si>
  <si>
    <t>Use at the start of your turn to move each other figure within 3 spaces of you 1 space.</t>
  </si>
  <si>
    <t>Use when a monster starts its activation or moves into a space adjacent to you. Immediately perform an attack that targets that monster. After the attack is resolved, the monster's activation resumes.</t>
  </si>
  <si>
    <t xml:space="preserve">Each time you perform an attack, you may roll your attack dice before you declare the target. If any attack dice are added after you declare the target, roll those dice during the Roll Dice step. </t>
  </si>
  <si>
    <t xml:space="preserve">Use after rolling your attack dice to choose 2 additional valid targets for that attack. Each target rolls defense dice separately. </t>
  </si>
  <si>
    <t>Sorcellerie 3
Death Wish</t>
  </si>
  <si>
    <t>Each time you perform an attack with a Melee weapon, that attacks gains Reach.</t>
  </si>
  <si>
    <t>Each time you suffer 1 or more Heart, you may recover 1 Fatigue.</t>
  </si>
  <si>
    <t xml:space="preserve">Use after you perform an attack that does not defeat a target. Perform an additional attack, using the same target. This attack adds 1 Surge to the results. </t>
  </si>
  <si>
    <t xml:space="preserve">At the start of your turn, you may test Willpower. If you pass, discard 1 condition from 1 figure within 3 spaces of you. Then, choose 1 figure within 3 spaces of you to gain that condition. </t>
  </si>
  <si>
    <t xml:space="preserve"> Each time you perform an attack and roll an X result, choose 1 monster adjacent to you. That monster suffers Heart equal to 1 plus the number of weapons you have equipped. </t>
  </si>
  <si>
    <t xml:space="preserve">Action: You may move double your Speed. During this movement, each time you enter a space that contains a search token, you may suffer 1 Fatigue to search that search token. </t>
  </si>
  <si>
    <t>Horrifying</t>
  </si>
  <si>
    <t xml:space="preserve">You cannot be Poisoned. At the start of your turn, recover 2 Heart. </t>
  </si>
  <si>
    <t xml:space="preserve">Action: Choose yourself or an adjacent hero. That hero recovers 8 Heart and discards all conditions. </t>
  </si>
  <si>
    <t xml:space="preserve">Each of your attacks gains:
Surge: After resolving this attack, you may choose an empty space within 2 spaces of you and place your figure in the chosen space. </t>
  </si>
  <si>
    <t>Use when you are affected by an attack and suffer 1 or more Heart. Reduce the amount of Heart by up to 5 and gain an equal amount of movement points.</t>
  </si>
  <si>
    <t xml:space="preserve">Once per round, after you defeat a monster with a Melee weapon, before removing its figure from the map, you may place your figure in any empty space adjacent to that monster. </t>
  </si>
  <si>
    <t xml:space="preserve">Action: Choose any empty space within 3 spaces of your figure. Remove your figure from the map and place it in the chosen space. Then perform an attack. This attack gains Pierce 2. </t>
  </si>
  <si>
    <t>Action: Recover Fatigue up to your stamina. Then, perform an attack. This attack gains:
Surge: +3Heart
Surge: +3Heart</t>
  </si>
  <si>
    <t>Fleshmonger</t>
  </si>
  <si>
    <t>Allonge
Backswing</t>
  </si>
  <si>
    <t>Vyrah the Falconer</t>
  </si>
  <si>
    <t>Tobin Farslayer</t>
  </si>
  <si>
    <t>Arvel Worldwalker</t>
  </si>
  <si>
    <t>Nara the Fang</t>
  </si>
  <si>
    <t>Laughin Buldar</t>
  </si>
  <si>
    <t xml:space="preserve">Karnon </t>
  </si>
  <si>
    <t>Truthseer Kel</t>
  </si>
  <si>
    <t>Okaluk and Rakash</t>
  </si>
  <si>
    <t>Jonas the Kind</t>
  </si>
  <si>
    <t>Shield of the Dark God</t>
  </si>
  <si>
    <t>Trueshot</t>
  </si>
  <si>
    <t>Dawnblade</t>
  </si>
  <si>
    <t>Fortuna's Dice</t>
  </si>
  <si>
    <t>Staff of Light</t>
  </si>
  <si>
    <t>The Shadow Rune</t>
  </si>
  <si>
    <t>Valyndra's Bane</t>
  </si>
  <si>
    <t>Aurium Mail</t>
  </si>
  <si>
    <t>Sun Stone</t>
  </si>
  <si>
    <t>Living Heart</t>
  </si>
  <si>
    <t>Gauntlets of Power</t>
  </si>
  <si>
    <t>Halberd</t>
  </si>
  <si>
    <t>Flash Powder</t>
  </si>
  <si>
    <t>Si vous obtenez 1 ou plusieurs faces vierges en lançant les dés de défense, ajoutez 1 ≤ à votre résultat de défense.</t>
  </si>
  <si>
    <t>Chaque fois que vous réussissez à vaincre un monstre, vous récupérez 1 ∏.</t>
  </si>
  <si>
    <t>Goblin Archer</t>
  </si>
  <si>
    <t>Flesh Moulders</t>
  </si>
  <si>
    <t>Shadow Dragon</t>
  </si>
  <si>
    <t>Hybrid Sentinel</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</si>
</sst>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 &quot;€&quot;"/>
  </numFmts>
  <fonts count="8" x14ac:knownFonts="1">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sz val="11"/>
      <color theme="1"/>
      <name val="Gara Scenario Descent"/>
    </font>
    <font>
      <sz val="11"/>
      <color theme="0"/>
      <name val="Gara Scenario Descent"/>
    </font>
    <font>
      <i/>
      <sz val="11"/>
      <color theme="1"/>
      <name val="Gara Scenario Descent"/>
    </font>
    <font>
      <i/>
      <sz val="11"/>
      <color theme="1"/>
      <name val="Calibri"/>
      <family val="2"/>
      <scheme val="minor"/>
    </font>
  </fonts>
  <fills count="21">
    <fill>
      <patternFill patternType="none"/>
    </fill>
    <fill>
      <patternFill patternType="gray125"/>
    </fill>
    <fill>
      <patternFill patternType="solid">
        <fgColor theme="6" tint="0.79998168889431442"/>
        <bgColor indexed="64"/>
      </patternFill>
    </fill>
    <fill>
      <patternFill patternType="solid">
        <fgColor theme="6" tint="0.59999389629810485"/>
        <bgColor indexed="64"/>
      </patternFill>
    </fill>
    <fill>
      <patternFill patternType="solid">
        <fgColor theme="7" tint="0.79998168889431442"/>
        <bgColor indexed="64"/>
      </patternFill>
    </fill>
    <fill>
      <patternFill patternType="solid">
        <fgColor rgb="FF92D050"/>
        <bgColor indexed="64"/>
      </patternFill>
    </fill>
    <fill>
      <patternFill patternType="solid">
        <fgColor rgb="FFFF0000"/>
        <bgColor indexed="64"/>
      </patternFill>
    </fill>
    <fill>
      <patternFill patternType="solid">
        <fgColor rgb="FFFFC000"/>
        <bgColor indexed="64"/>
      </patternFill>
    </fill>
    <fill>
      <patternFill patternType="solid">
        <fgColor rgb="FF0070C0"/>
        <bgColor indexed="64"/>
      </patternFill>
    </fill>
    <fill>
      <patternFill patternType="solid">
        <fgColor rgb="FFFFFF00"/>
        <bgColor indexed="64"/>
      </patternFill>
    </fill>
    <fill>
      <patternFill patternType="solid">
        <fgColor theme="3" tint="0.79998168889431442"/>
        <bgColor indexed="64"/>
      </patternFill>
    </fill>
    <fill>
      <patternFill patternType="solid">
        <fgColor theme="9" tint="0.79998168889431442"/>
        <bgColor indexed="64"/>
      </patternFill>
    </fill>
    <fill>
      <patternFill patternType="solid">
        <fgColor theme="2" tint="-9.9978637043366805E-2"/>
        <bgColor indexed="64"/>
      </patternFill>
    </fill>
    <fill>
      <patternFill patternType="solid">
        <fgColor theme="5" tint="-0.499984740745262"/>
        <bgColor indexed="64"/>
      </patternFill>
    </fill>
    <fill>
      <patternFill patternType="solid">
        <fgColor theme="0" tint="-0.499984740745262"/>
        <bgColor indexed="64"/>
      </patternFill>
    </fill>
    <fill>
      <patternFill patternType="solid">
        <fgColor theme="1"/>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rgb="FF00B050"/>
        <bgColor indexed="64"/>
      </patternFill>
    </fill>
    <fill>
      <patternFill patternType="solid">
        <fgColor theme="2" tint="-9.9948118533890809E-2"/>
        <bgColor indexed="64"/>
      </patternFill>
    </fill>
    <fill>
      <patternFill patternType="solid">
        <fgColor theme="0" tint="-0.34998626667073579"/>
        <bgColor indexed="64"/>
      </patternFill>
    </fill>
  </fills>
  <borders count="50">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rgb="FF0070C0"/>
      </left>
      <right style="thin">
        <color rgb="FF0070C0"/>
      </right>
      <top style="thin">
        <color rgb="FF0070C0"/>
      </top>
      <bottom style="thin">
        <color rgb="FF0070C0"/>
      </bottom>
      <diagonal/>
    </border>
    <border>
      <left style="thin">
        <color rgb="FF00B050"/>
      </left>
      <right style="thin">
        <color rgb="FF00B050"/>
      </right>
      <top style="thin">
        <color rgb="FF00B050"/>
      </top>
      <bottom style="thin">
        <color rgb="FF00B050"/>
      </bottom>
      <diagonal/>
    </border>
    <border>
      <left style="thin">
        <color rgb="FFFF0000"/>
      </left>
      <right style="thin">
        <color rgb="FFFF0000"/>
      </right>
      <top style="thin">
        <color rgb="FFFF0000"/>
      </top>
      <bottom style="thin">
        <color rgb="FFFF0000"/>
      </bottom>
      <diagonal/>
    </border>
    <border>
      <left style="thin">
        <color rgb="FFFF0000"/>
      </left>
      <right style="thin">
        <color rgb="FFFF0000"/>
      </right>
      <top style="thin">
        <color rgb="FFFF0000"/>
      </top>
      <bottom/>
      <diagonal/>
    </border>
    <border>
      <left style="thin">
        <color rgb="FFFF0000"/>
      </left>
      <right style="thin">
        <color rgb="FFFF0000"/>
      </right>
      <top style="thin">
        <color indexed="64"/>
      </top>
      <bottom style="thin">
        <color rgb="FFFF0000"/>
      </bottom>
      <diagonal/>
    </border>
    <border>
      <left style="thin">
        <color rgb="FF00B050"/>
      </left>
      <right style="thin">
        <color rgb="FF00B050"/>
      </right>
      <top style="thin">
        <color indexed="64"/>
      </top>
      <bottom style="thin">
        <color rgb="FF00B050"/>
      </bottom>
      <diagonal/>
    </border>
    <border>
      <left style="thin">
        <color rgb="FF00B050"/>
      </left>
      <right style="thin">
        <color rgb="FF00B050"/>
      </right>
      <top style="thin">
        <color rgb="FF00B050"/>
      </top>
      <bottom style="thin">
        <color indexed="64"/>
      </bottom>
      <diagonal/>
    </border>
    <border>
      <left style="thin">
        <color rgb="FF0070C0"/>
      </left>
      <right style="thin">
        <color rgb="FF0070C0"/>
      </right>
      <top style="thin">
        <color rgb="FF0070C0"/>
      </top>
      <bottom style="thin">
        <color indexed="64"/>
      </bottom>
      <diagonal/>
    </border>
    <border>
      <left style="medium">
        <color indexed="64"/>
      </left>
      <right style="thin">
        <color rgb="FF0070C0"/>
      </right>
      <top style="medium">
        <color indexed="64"/>
      </top>
      <bottom style="thin">
        <color rgb="FF0070C0"/>
      </bottom>
      <diagonal/>
    </border>
    <border>
      <left style="thin">
        <color rgb="FF0070C0"/>
      </left>
      <right style="thin">
        <color rgb="FF0070C0"/>
      </right>
      <top style="medium">
        <color indexed="64"/>
      </top>
      <bottom style="thin">
        <color rgb="FF0070C0"/>
      </bottom>
      <diagonal/>
    </border>
    <border>
      <left style="thin">
        <color rgb="FF0070C0"/>
      </left>
      <right style="medium">
        <color indexed="64"/>
      </right>
      <top style="medium">
        <color indexed="64"/>
      </top>
      <bottom style="thin">
        <color rgb="FF0070C0"/>
      </bottom>
      <diagonal/>
    </border>
    <border>
      <left style="medium">
        <color indexed="64"/>
      </left>
      <right style="thin">
        <color rgb="FF0070C0"/>
      </right>
      <top style="thin">
        <color rgb="FF0070C0"/>
      </top>
      <bottom style="thin">
        <color rgb="FF0070C0"/>
      </bottom>
      <diagonal/>
    </border>
    <border>
      <left style="thin">
        <color rgb="FF0070C0"/>
      </left>
      <right style="medium">
        <color indexed="64"/>
      </right>
      <top style="thin">
        <color rgb="FF0070C0"/>
      </top>
      <bottom style="thin">
        <color rgb="FF0070C0"/>
      </bottom>
      <diagonal/>
    </border>
    <border>
      <left style="medium">
        <color indexed="64"/>
      </left>
      <right style="thin">
        <color rgb="FF0070C0"/>
      </right>
      <top style="thin">
        <color rgb="FF0070C0"/>
      </top>
      <bottom style="thin">
        <color indexed="64"/>
      </bottom>
      <diagonal/>
    </border>
    <border>
      <left style="thin">
        <color rgb="FF0070C0"/>
      </left>
      <right style="medium">
        <color indexed="64"/>
      </right>
      <top style="thin">
        <color rgb="FF0070C0"/>
      </top>
      <bottom style="thin">
        <color indexed="64"/>
      </bottom>
      <diagonal/>
    </border>
    <border>
      <left style="medium">
        <color indexed="64"/>
      </left>
      <right style="thin">
        <color rgb="FF00B050"/>
      </right>
      <top style="thin">
        <color indexed="64"/>
      </top>
      <bottom style="thin">
        <color rgb="FF00B050"/>
      </bottom>
      <diagonal/>
    </border>
    <border>
      <left style="thin">
        <color rgb="FF00B050"/>
      </left>
      <right style="medium">
        <color indexed="64"/>
      </right>
      <top style="thin">
        <color indexed="64"/>
      </top>
      <bottom style="thin">
        <color rgb="FF00B050"/>
      </bottom>
      <diagonal/>
    </border>
    <border>
      <left style="medium">
        <color indexed="64"/>
      </left>
      <right style="thin">
        <color rgb="FF00B050"/>
      </right>
      <top style="thin">
        <color rgb="FF00B050"/>
      </top>
      <bottom style="thin">
        <color rgb="FF00B050"/>
      </bottom>
      <diagonal/>
    </border>
    <border>
      <left style="thin">
        <color rgb="FF00B050"/>
      </left>
      <right style="medium">
        <color indexed="64"/>
      </right>
      <top style="thin">
        <color rgb="FF00B050"/>
      </top>
      <bottom style="thin">
        <color rgb="FF00B050"/>
      </bottom>
      <diagonal/>
    </border>
    <border>
      <left style="medium">
        <color indexed="64"/>
      </left>
      <right style="thin">
        <color rgb="FF00B050"/>
      </right>
      <top style="thin">
        <color rgb="FF00B050"/>
      </top>
      <bottom style="thin">
        <color indexed="64"/>
      </bottom>
      <diagonal/>
    </border>
    <border>
      <left style="thin">
        <color rgb="FF00B050"/>
      </left>
      <right style="medium">
        <color indexed="64"/>
      </right>
      <top style="thin">
        <color rgb="FF00B050"/>
      </top>
      <bottom style="thin">
        <color indexed="64"/>
      </bottom>
      <diagonal/>
    </border>
    <border>
      <left style="medium">
        <color indexed="64"/>
      </left>
      <right style="thin">
        <color rgb="FFFF0000"/>
      </right>
      <top style="thin">
        <color indexed="64"/>
      </top>
      <bottom style="thin">
        <color rgb="FFFF0000"/>
      </bottom>
      <diagonal/>
    </border>
    <border>
      <left style="thin">
        <color rgb="FFFF0000"/>
      </left>
      <right style="medium">
        <color indexed="64"/>
      </right>
      <top style="thin">
        <color indexed="64"/>
      </top>
      <bottom style="thin">
        <color rgb="FFFF0000"/>
      </bottom>
      <diagonal/>
    </border>
    <border>
      <left style="medium">
        <color indexed="64"/>
      </left>
      <right style="thin">
        <color rgb="FFFF0000"/>
      </right>
      <top style="thin">
        <color rgb="FFFF0000"/>
      </top>
      <bottom style="thin">
        <color rgb="FFFF0000"/>
      </bottom>
      <diagonal/>
    </border>
    <border>
      <left style="thin">
        <color rgb="FFFF0000"/>
      </left>
      <right style="medium">
        <color indexed="64"/>
      </right>
      <top style="thin">
        <color rgb="FFFF0000"/>
      </top>
      <bottom style="thin">
        <color rgb="FFFF0000"/>
      </bottom>
      <diagonal/>
    </border>
    <border>
      <left style="medium">
        <color indexed="64"/>
      </left>
      <right style="thin">
        <color rgb="FFFF0000"/>
      </right>
      <top style="thin">
        <color rgb="FFFF0000"/>
      </top>
      <bottom style="medium">
        <color indexed="64"/>
      </bottom>
      <diagonal/>
    </border>
    <border>
      <left style="thin">
        <color rgb="FFFF0000"/>
      </left>
      <right style="thin">
        <color rgb="FFFF0000"/>
      </right>
      <top style="thin">
        <color rgb="FFFF0000"/>
      </top>
      <bottom style="medium">
        <color indexed="64"/>
      </bottom>
      <diagonal/>
    </border>
    <border>
      <left style="thin">
        <color rgb="FFFF0000"/>
      </left>
      <right style="medium">
        <color indexed="64"/>
      </right>
      <top style="thin">
        <color rgb="FFFF0000"/>
      </top>
      <bottom style="medium">
        <color indexed="64"/>
      </bottom>
      <diagonal/>
    </border>
    <border>
      <left style="medium">
        <color indexed="64"/>
      </left>
      <right style="thin">
        <color rgb="FFFF0000"/>
      </right>
      <top style="thin">
        <color rgb="FFFF0000"/>
      </top>
      <bottom/>
      <diagonal/>
    </border>
    <border>
      <left style="thin">
        <color rgb="FFFF0000"/>
      </left>
      <right style="medium">
        <color indexed="64"/>
      </right>
      <top style="thin">
        <color rgb="FFFF0000"/>
      </top>
      <bottom/>
      <diagonal/>
    </border>
    <border>
      <left style="thin">
        <color indexed="64"/>
      </left>
      <right/>
      <top/>
      <bottom/>
      <diagonal/>
    </border>
    <border>
      <left/>
      <right style="thin">
        <color indexed="64"/>
      </right>
      <top/>
      <bottom/>
      <diagonal/>
    </border>
    <border>
      <left style="thin">
        <color indexed="64"/>
      </left>
      <right/>
      <top style="medium">
        <color indexed="64"/>
      </top>
      <bottom/>
      <diagonal/>
    </border>
    <border>
      <left/>
      <right style="thin">
        <color indexed="64"/>
      </right>
      <top style="medium">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s>
  <cellStyleXfs count="1">
    <xf numFmtId="0" fontId="0" fillId="0" borderId="0"/>
  </cellStyleXfs>
  <cellXfs count="436">
    <xf numFmtId="0" fontId="0" fillId="0" borderId="0" xfId="0"/>
    <xf numFmtId="0" fontId="0" fillId="0" borderId="0" xfId="0"/>
    <xf numFmtId="0" fontId="0" fillId="0" borderId="0" xfId="0" applyAlignment="1">
      <alignment vertical="top"/>
    </xf>
    <xf numFmtId="0" fontId="0" fillId="0" borderId="0" xfId="0" applyAlignment="1">
      <alignment vertical="top" wrapText="1"/>
    </xf>
    <xf numFmtId="0" fontId="0" fillId="0" borderId="0" xfId="0" applyAlignment="1">
      <alignment horizontal="center" vertical="center" textRotation="90"/>
    </xf>
    <xf numFmtId="49" fontId="0" fillId="0" borderId="0" xfId="0" applyNumberFormat="1" applyAlignment="1">
      <alignment horizontal="center" vertical="top"/>
    </xf>
    <xf numFmtId="0" fontId="0" fillId="2" borderId="0" xfId="0" applyFill="1"/>
    <xf numFmtId="0" fontId="0" fillId="3" borderId="0" xfId="0" applyFill="1"/>
    <xf numFmtId="0" fontId="0" fillId="4" borderId="0" xfId="0" applyFill="1"/>
    <xf numFmtId="0" fontId="0" fillId="0" borderId="0" xfId="0" applyAlignment="1">
      <alignment horizontal="center" vertical="top"/>
    </xf>
    <xf numFmtId="0" fontId="0" fillId="0" borderId="0" xfId="0" applyAlignment="1">
      <alignment horizontal="center" vertical="center" textRotation="90"/>
    </xf>
    <xf numFmtId="0" fontId="0" fillId="0" borderId="0" xfId="0" applyAlignment="1">
      <alignment horizontal="center" vertical="top"/>
    </xf>
    <xf numFmtId="0" fontId="0" fillId="0" borderId="0" xfId="0" applyAlignment="1">
      <alignment horizontal="center"/>
    </xf>
    <xf numFmtId="0" fontId="0" fillId="0" borderId="0" xfId="0" applyAlignment="1">
      <alignment horizontal="center"/>
    </xf>
    <xf numFmtId="0" fontId="0" fillId="0" borderId="0" xfId="0" applyFont="1" applyAlignment="1">
      <alignment horizontal="center"/>
    </xf>
    <xf numFmtId="0" fontId="0" fillId="0" borderId="0" xfId="0" applyAlignment="1">
      <alignment horizontal="left" vertical="top"/>
    </xf>
    <xf numFmtId="0" fontId="0" fillId="0" borderId="0" xfId="0" applyAlignment="1">
      <alignment horizontal="center" vertical="center" textRotation="90" wrapText="1"/>
    </xf>
    <xf numFmtId="0" fontId="0" fillId="0" borderId="0" xfId="0" applyAlignment="1">
      <alignment horizontal="left" vertical="top" wrapText="1"/>
    </xf>
    <xf numFmtId="0" fontId="0" fillId="0" borderId="0" xfId="0" applyAlignment="1">
      <alignment wrapText="1"/>
    </xf>
    <xf numFmtId="0" fontId="0" fillId="5" borderId="0" xfId="0" applyFill="1" applyAlignment="1">
      <alignment horizontal="center" vertical="top"/>
    </xf>
    <xf numFmtId="0" fontId="0" fillId="6" borderId="0" xfId="0" applyFill="1" applyAlignment="1">
      <alignment horizontal="center" vertical="top"/>
    </xf>
    <xf numFmtId="0" fontId="0" fillId="8" borderId="0" xfId="0" applyFill="1" applyAlignment="1">
      <alignment horizontal="center" vertical="top"/>
    </xf>
    <xf numFmtId="0" fontId="0" fillId="0" borderId="0" xfId="0" applyFont="1" applyAlignment="1">
      <alignment horizontal="center" vertical="top"/>
    </xf>
    <xf numFmtId="0" fontId="0" fillId="0" borderId="0" xfId="0" applyAlignment="1">
      <alignment horizontal="center" vertical="top" wrapText="1"/>
    </xf>
    <xf numFmtId="0" fontId="0" fillId="9" borderId="0" xfId="0" applyFill="1" applyAlignment="1">
      <alignment horizontal="center"/>
    </xf>
    <xf numFmtId="0" fontId="0" fillId="0" borderId="0" xfId="0" applyFont="1"/>
    <xf numFmtId="0" fontId="0" fillId="0" borderId="0" xfId="0" applyFill="1" applyAlignment="1">
      <alignment horizontal="center"/>
    </xf>
    <xf numFmtId="0" fontId="0" fillId="0" borderId="0" xfId="0" applyAlignment="1">
      <alignment horizontal="center" vertical="top"/>
    </xf>
    <xf numFmtId="0" fontId="0" fillId="0" borderId="0" xfId="0" applyAlignment="1">
      <alignment horizontal="center" vertical="center" textRotation="90"/>
    </xf>
    <xf numFmtId="0" fontId="0" fillId="5" borderId="0" xfId="0" applyFill="1" applyAlignment="1">
      <alignment horizontal="center" vertical="center" textRotation="90"/>
    </xf>
    <xf numFmtId="0" fontId="0" fillId="6" borderId="0" xfId="0" applyFill="1" applyAlignment="1">
      <alignment horizontal="center" vertical="center" textRotation="90"/>
    </xf>
    <xf numFmtId="0" fontId="0" fillId="8" borderId="0" xfId="0" applyFill="1" applyAlignment="1">
      <alignment horizontal="center" vertical="center" textRotation="90"/>
    </xf>
    <xf numFmtId="0" fontId="0" fillId="0" borderId="0" xfId="0" applyAlignment="1">
      <alignment horizontal="center" vertical="center" textRotation="90"/>
    </xf>
    <xf numFmtId="0" fontId="1" fillId="0" borderId="0" xfId="0" applyFont="1"/>
    <xf numFmtId="0" fontId="0" fillId="0" borderId="0" xfId="0" applyAlignment="1">
      <alignment horizontal="center" vertical="top"/>
    </xf>
    <xf numFmtId="0" fontId="0" fillId="0" borderId="1" xfId="0" applyBorder="1" applyAlignment="1">
      <alignment vertical="top"/>
    </xf>
    <xf numFmtId="0" fontId="0" fillId="0" borderId="2" xfId="0" applyBorder="1" applyAlignment="1">
      <alignment vertical="top"/>
    </xf>
    <xf numFmtId="0" fontId="0" fillId="0" borderId="2" xfId="0" applyBorder="1" applyAlignment="1">
      <alignment vertical="top" wrapText="1" shrinkToFit="1"/>
    </xf>
    <xf numFmtId="0" fontId="0" fillId="0" borderId="4" xfId="0" applyBorder="1" applyAlignment="1">
      <alignment vertical="top"/>
    </xf>
    <xf numFmtId="0" fontId="0" fillId="0" borderId="0" xfId="0" applyBorder="1" applyAlignment="1">
      <alignment vertical="top"/>
    </xf>
    <xf numFmtId="0" fontId="0" fillId="0" borderId="0" xfId="0" applyBorder="1" applyAlignment="1">
      <alignment vertical="top" wrapText="1" shrinkToFit="1"/>
    </xf>
    <xf numFmtId="0" fontId="0" fillId="0" borderId="6" xfId="0" applyBorder="1" applyAlignment="1">
      <alignment vertical="top"/>
    </xf>
    <xf numFmtId="0" fontId="0" fillId="0" borderId="7" xfId="0" applyBorder="1" applyAlignment="1">
      <alignment vertical="top"/>
    </xf>
    <xf numFmtId="0" fontId="0" fillId="0" borderId="7" xfId="0" applyBorder="1" applyAlignment="1">
      <alignment vertical="top" wrapText="1" shrinkToFit="1"/>
    </xf>
    <xf numFmtId="0" fontId="0" fillId="0" borderId="7" xfId="0" applyBorder="1" applyAlignment="1">
      <alignment vertical="top" wrapText="1"/>
    </xf>
    <xf numFmtId="0" fontId="0" fillId="0" borderId="0" xfId="0" applyBorder="1" applyAlignment="1">
      <alignment vertical="top" wrapText="1"/>
    </xf>
    <xf numFmtId="0" fontId="0" fillId="0" borderId="0" xfId="0" applyAlignment="1">
      <alignment horizontal="center" vertical="center" textRotation="90"/>
    </xf>
    <xf numFmtId="0" fontId="0" fillId="0" borderId="0" xfId="0" applyAlignment="1">
      <alignment horizontal="center"/>
    </xf>
    <xf numFmtId="0" fontId="4" fillId="0" borderId="0" xfId="0" applyFont="1" applyAlignment="1">
      <alignment horizontal="center" vertical="center" textRotation="90"/>
    </xf>
    <xf numFmtId="0" fontId="4" fillId="5" borderId="0" xfId="0" applyFont="1" applyFill="1" applyAlignment="1">
      <alignment horizontal="center" vertical="top"/>
    </xf>
    <xf numFmtId="0" fontId="4" fillId="6" borderId="0" xfId="0" applyFont="1" applyFill="1" applyAlignment="1">
      <alignment horizontal="center" vertical="top"/>
    </xf>
    <xf numFmtId="0" fontId="4" fillId="7" borderId="0" xfId="0" applyFont="1" applyFill="1" applyAlignment="1">
      <alignment horizontal="center" vertical="top"/>
    </xf>
    <xf numFmtId="0" fontId="4" fillId="8" borderId="0" xfId="0" applyFont="1" applyFill="1" applyAlignment="1">
      <alignment horizontal="center" vertical="top"/>
    </xf>
    <xf numFmtId="0" fontId="4" fillId="0" borderId="0" xfId="0" applyFont="1" applyAlignment="1">
      <alignment horizontal="center" vertical="top"/>
    </xf>
    <xf numFmtId="0" fontId="4" fillId="0" borderId="0" xfId="0" applyFont="1" applyAlignment="1">
      <alignment horizontal="left" vertical="top" wrapText="1"/>
    </xf>
    <xf numFmtId="0" fontId="4" fillId="0" borderId="0" xfId="0" applyFont="1" applyAlignment="1">
      <alignment horizontal="center" vertical="center"/>
    </xf>
    <xf numFmtId="0" fontId="4" fillId="0" borderId="0" xfId="0" applyFont="1" applyAlignment="1">
      <alignment vertical="top"/>
    </xf>
    <xf numFmtId="0" fontId="4" fillId="0" borderId="0" xfId="0" applyFont="1" applyAlignment="1">
      <alignment vertical="top" wrapText="1"/>
    </xf>
    <xf numFmtId="0" fontId="0" fillId="0" borderId="0" xfId="0" applyAlignment="1">
      <alignment horizontal="center"/>
    </xf>
    <xf numFmtId="0" fontId="0" fillId="0" borderId="0" xfId="0" applyFont="1" applyAlignment="1">
      <alignment vertical="top" wrapText="1"/>
    </xf>
    <xf numFmtId="0" fontId="0" fillId="0" borderId="0" xfId="0" applyFont="1" applyAlignment="1">
      <alignment horizontal="center" vertical="center" textRotation="90" wrapText="1"/>
    </xf>
    <xf numFmtId="164" fontId="0" fillId="0" borderId="0" xfId="0" applyNumberFormat="1" applyFont="1" applyAlignment="1">
      <alignment horizontal="center" vertical="center" wrapText="1"/>
    </xf>
    <xf numFmtId="164" fontId="0" fillId="0" borderId="0" xfId="0" applyNumberFormat="1" applyAlignment="1">
      <alignment horizontal="center" vertical="center" wrapText="1"/>
    </xf>
    <xf numFmtId="0" fontId="4" fillId="0" borderId="0" xfId="0" applyFont="1" applyAlignment="1">
      <alignment horizontal="center" vertical="center" textRotation="90"/>
    </xf>
    <xf numFmtId="0" fontId="4" fillId="0" borderId="0" xfId="0" applyFont="1" applyAlignment="1">
      <alignment horizontal="center" vertical="center"/>
    </xf>
    <xf numFmtId="0" fontId="4" fillId="0" borderId="0" xfId="0" applyFont="1" applyAlignment="1">
      <alignment wrapText="1"/>
    </xf>
    <xf numFmtId="0" fontId="0" fillId="0" borderId="0" xfId="0" applyAlignment="1">
      <alignment horizontal="center"/>
    </xf>
    <xf numFmtId="49" fontId="0" fillId="0" borderId="0" xfId="0" applyNumberFormat="1" applyAlignment="1">
      <alignment horizontal="center"/>
    </xf>
    <xf numFmtId="0" fontId="0" fillId="0" borderId="0" xfId="0" applyAlignment="1">
      <alignment horizontal="center"/>
    </xf>
    <xf numFmtId="0" fontId="0" fillId="0" borderId="0" xfId="0" applyAlignment="1">
      <alignment horizontal="center" vertical="top"/>
    </xf>
    <xf numFmtId="0" fontId="4" fillId="0" borderId="0" xfId="0" applyFont="1" applyAlignment="1">
      <alignment horizontal="center" vertical="center"/>
    </xf>
    <xf numFmtId="0" fontId="0" fillId="0" borderId="0" xfId="0" applyAlignment="1">
      <alignment horizontal="center" vertical="top"/>
    </xf>
    <xf numFmtId="0" fontId="0" fillId="0" borderId="0" xfId="0" applyAlignment="1">
      <alignment horizontal="center"/>
    </xf>
    <xf numFmtId="0" fontId="0" fillId="0" borderId="4" xfId="0" applyFill="1" applyBorder="1" applyAlignment="1">
      <alignment vertical="top"/>
    </xf>
    <xf numFmtId="0" fontId="0" fillId="0" borderId="0" xfId="0" applyFill="1" applyBorder="1" applyAlignment="1">
      <alignment vertical="top"/>
    </xf>
    <xf numFmtId="0" fontId="4" fillId="0" borderId="0" xfId="0" applyFont="1" applyAlignment="1">
      <alignment wrapText="1" shrinkToFit="1"/>
    </xf>
    <xf numFmtId="0" fontId="4" fillId="0" borderId="0" xfId="0" applyFont="1" applyAlignment="1">
      <alignment horizontal="center" vertical="center" textRotation="90" wrapText="1" shrinkToFit="1"/>
    </xf>
    <xf numFmtId="0" fontId="4" fillId="0" borderId="3" xfId="0" applyFont="1" applyBorder="1" applyAlignment="1">
      <alignment vertical="top" wrapText="1" shrinkToFit="1"/>
    </xf>
    <xf numFmtId="0" fontId="4" fillId="0" borderId="5" xfId="0" applyFont="1" applyBorder="1" applyAlignment="1">
      <alignment vertical="top" wrapText="1" shrinkToFit="1"/>
    </xf>
    <xf numFmtId="0" fontId="4" fillId="0" borderId="8" xfId="0" applyFont="1" applyBorder="1" applyAlignment="1">
      <alignment vertical="top" wrapText="1" shrinkToFit="1"/>
    </xf>
    <xf numFmtId="0" fontId="4" fillId="0" borderId="0" xfId="0" applyFont="1" applyFill="1" applyAlignment="1">
      <alignment horizontal="left" vertical="top"/>
    </xf>
    <xf numFmtId="0" fontId="0" fillId="0" borderId="0" xfId="0" applyAlignment="1">
      <alignment vertical="top" wrapText="1" shrinkToFit="1"/>
    </xf>
    <xf numFmtId="0" fontId="0" fillId="0" borderId="0" xfId="0" applyAlignment="1">
      <alignment horizontal="center" vertical="top" textRotation="90" wrapText="1" shrinkToFit="1"/>
    </xf>
    <xf numFmtId="0" fontId="0" fillId="0" borderId="1" xfId="0" applyFill="1" applyBorder="1" applyAlignment="1">
      <alignment vertical="top"/>
    </xf>
    <xf numFmtId="0" fontId="0" fillId="0" borderId="2" xfId="0" applyBorder="1"/>
    <xf numFmtId="0" fontId="0" fillId="0" borderId="2" xfId="0" applyFill="1" applyBorder="1" applyAlignment="1">
      <alignment vertical="top"/>
    </xf>
    <xf numFmtId="0" fontId="4" fillId="0" borderId="3" xfId="0" applyFont="1" applyBorder="1" applyAlignment="1">
      <alignment wrapText="1" shrinkToFit="1"/>
    </xf>
    <xf numFmtId="0" fontId="0" fillId="0" borderId="0" xfId="0" applyBorder="1"/>
    <xf numFmtId="0" fontId="4" fillId="0" borderId="5" xfId="0" applyFont="1" applyBorder="1" applyAlignment="1">
      <alignment wrapText="1" shrinkToFit="1"/>
    </xf>
    <xf numFmtId="0" fontId="0" fillId="0" borderId="6" xfId="0" applyFill="1" applyBorder="1" applyAlignment="1">
      <alignment vertical="top"/>
    </xf>
    <xf numFmtId="0" fontId="0" fillId="0" borderId="7" xfId="0" applyBorder="1"/>
    <xf numFmtId="0" fontId="0" fillId="0" borderId="7" xfId="0" applyFill="1" applyBorder="1" applyAlignment="1">
      <alignment vertical="top"/>
    </xf>
    <xf numFmtId="0" fontId="4" fillId="0" borderId="8" xfId="0" applyFont="1" applyBorder="1" applyAlignment="1">
      <alignment wrapText="1" shrinkToFit="1"/>
    </xf>
    <xf numFmtId="0" fontId="0" fillId="0" borderId="0" xfId="0" applyAlignment="1">
      <alignment horizontal="center" vertical="top" textRotation="90"/>
    </xf>
    <xf numFmtId="0" fontId="0" fillId="0" borderId="0" xfId="0" applyFont="1" applyAlignment="1">
      <alignment horizontal="left" vertical="top"/>
    </xf>
    <xf numFmtId="49" fontId="0" fillId="0" borderId="0" xfId="0" applyNumberFormat="1" applyAlignment="1">
      <alignment horizontal="center" vertical="center" textRotation="90"/>
    </xf>
    <xf numFmtId="49" fontId="0" fillId="0" borderId="0" xfId="0" applyNumberFormat="1" applyAlignment="1">
      <alignment vertical="top"/>
    </xf>
    <xf numFmtId="0" fontId="0" fillId="0" borderId="0" xfId="0" applyFill="1" applyBorder="1"/>
    <xf numFmtId="0" fontId="0" fillId="0" borderId="2" xfId="0" applyFill="1" applyBorder="1"/>
    <xf numFmtId="0" fontId="4" fillId="0" borderId="0" xfId="0" applyFont="1" applyAlignment="1">
      <alignment horizontal="center" vertical="center" textRotation="90"/>
    </xf>
    <xf numFmtId="0" fontId="4" fillId="0" borderId="0" xfId="0" applyFont="1" applyAlignment="1">
      <alignment horizontal="center" vertical="center"/>
    </xf>
    <xf numFmtId="0" fontId="0" fillId="0" borderId="0" xfId="0" applyAlignment="1">
      <alignment horizontal="center" vertical="top"/>
    </xf>
    <xf numFmtId="49" fontId="4" fillId="0" borderId="0" xfId="0" applyNumberFormat="1" applyFont="1"/>
    <xf numFmtId="0" fontId="4" fillId="0" borderId="0" xfId="0" applyFont="1"/>
    <xf numFmtId="0" fontId="4" fillId="0" borderId="0" xfId="0" applyFont="1" applyAlignment="1">
      <alignment horizontal="center"/>
    </xf>
    <xf numFmtId="2" fontId="4" fillId="0" borderId="0" xfId="0" applyNumberFormat="1" applyFont="1"/>
    <xf numFmtId="49" fontId="4" fillId="0" borderId="0" xfId="0" applyNumberFormat="1" applyFont="1" applyAlignment="1">
      <alignment horizontal="center" vertical="center" textRotation="90"/>
    </xf>
    <xf numFmtId="2" fontId="4" fillId="0" borderId="0" xfId="0" applyNumberFormat="1" applyFont="1" applyAlignment="1">
      <alignment horizontal="center" vertical="center" textRotation="90"/>
    </xf>
    <xf numFmtId="0" fontId="4" fillId="8" borderId="0" xfId="0" applyFont="1" applyFill="1"/>
    <xf numFmtId="0" fontId="4" fillId="9" borderId="0" xfId="0" applyFont="1" applyFill="1"/>
    <xf numFmtId="0" fontId="4" fillId="6" borderId="0" xfId="0" applyFont="1" applyFill="1"/>
    <xf numFmtId="0" fontId="4" fillId="13" borderId="0" xfId="0" applyFont="1" applyFill="1"/>
    <xf numFmtId="0" fontId="4" fillId="14" borderId="0" xfId="0" applyFont="1" applyFill="1"/>
    <xf numFmtId="0" fontId="5" fillId="15" borderId="0" xfId="0" applyFont="1" applyFill="1"/>
    <xf numFmtId="0" fontId="4" fillId="18" borderId="0" xfId="0" applyFont="1" applyFill="1"/>
    <xf numFmtId="0" fontId="4" fillId="0" borderId="0" xfId="0" applyFont="1" applyAlignment="1">
      <alignment horizontal="center" vertical="center" textRotation="90"/>
    </xf>
    <xf numFmtId="0" fontId="4" fillId="0" borderId="0" xfId="0" applyFont="1" applyAlignment="1">
      <alignment horizontal="center" vertical="center"/>
    </xf>
    <xf numFmtId="0" fontId="0" fillId="0" borderId="0" xfId="0" applyAlignment="1">
      <alignment horizontal="center" vertical="top"/>
    </xf>
    <xf numFmtId="49" fontId="0" fillId="0" borderId="0" xfId="0" applyNumberFormat="1" applyAlignment="1">
      <alignment horizontal="center" vertical="center" textRotation="90"/>
    </xf>
    <xf numFmtId="0" fontId="0" fillId="0" borderId="0" xfId="0" applyAlignment="1">
      <alignment horizontal="center" vertical="center" textRotation="90"/>
    </xf>
    <xf numFmtId="49" fontId="0" fillId="0" borderId="0" xfId="0" applyNumberFormat="1" applyAlignment="1">
      <alignment horizontal="center" vertical="top"/>
    </xf>
    <xf numFmtId="2" fontId="4" fillId="0" borderId="0" xfId="0" applyNumberFormat="1" applyFont="1" applyAlignment="1">
      <alignment horizontal="center"/>
    </xf>
    <xf numFmtId="0" fontId="0" fillId="0" borderId="9" xfId="0" applyBorder="1" applyAlignment="1">
      <alignment vertical="top"/>
    </xf>
    <xf numFmtId="0" fontId="0" fillId="10" borderId="9" xfId="0" applyFill="1" applyBorder="1" applyAlignment="1">
      <alignment vertical="top"/>
    </xf>
    <xf numFmtId="49" fontId="0" fillId="0" borderId="9" xfId="0" applyNumberFormat="1" applyBorder="1" applyAlignment="1">
      <alignment horizontal="center" vertical="top"/>
    </xf>
    <xf numFmtId="0" fontId="0" fillId="0" borderId="9" xfId="0" applyBorder="1" applyAlignment="1">
      <alignment horizontal="center" vertical="top"/>
    </xf>
    <xf numFmtId="0" fontId="4" fillId="0" borderId="9" xfId="0" applyFont="1" applyBorder="1" applyAlignment="1">
      <alignment vertical="top"/>
    </xf>
    <xf numFmtId="0" fontId="4" fillId="0" borderId="9" xfId="0" applyFont="1" applyBorder="1" applyAlignment="1">
      <alignment vertical="top" wrapText="1"/>
    </xf>
    <xf numFmtId="0" fontId="0" fillId="0" borderId="10" xfId="0" applyBorder="1" applyAlignment="1">
      <alignment vertical="top"/>
    </xf>
    <xf numFmtId="0" fontId="0" fillId="12" borderId="10" xfId="0" applyFill="1" applyBorder="1" applyAlignment="1">
      <alignment vertical="top"/>
    </xf>
    <xf numFmtId="49" fontId="0" fillId="0" borderId="10" xfId="0" applyNumberFormat="1" applyBorder="1" applyAlignment="1">
      <alignment horizontal="center" vertical="top"/>
    </xf>
    <xf numFmtId="0" fontId="0" fillId="0" borderId="10" xfId="0" applyBorder="1" applyAlignment="1">
      <alignment horizontal="center" vertical="top"/>
    </xf>
    <xf numFmtId="0" fontId="4" fillId="0" borderId="10" xfId="0" applyFont="1" applyBorder="1" applyAlignment="1">
      <alignment vertical="top"/>
    </xf>
    <xf numFmtId="0" fontId="0" fillId="0" borderId="11" xfId="0" applyBorder="1" applyAlignment="1">
      <alignment vertical="top"/>
    </xf>
    <xf numFmtId="0" fontId="0" fillId="11" borderId="11" xfId="0" applyFill="1" applyBorder="1" applyAlignment="1">
      <alignment vertical="top"/>
    </xf>
    <xf numFmtId="49" fontId="0" fillId="0" borderId="11" xfId="0" applyNumberFormat="1" applyBorder="1" applyAlignment="1">
      <alignment horizontal="center" vertical="top"/>
    </xf>
    <xf numFmtId="0" fontId="0" fillId="0" borderId="11" xfId="0" applyBorder="1" applyAlignment="1">
      <alignment horizontal="center" vertical="top"/>
    </xf>
    <xf numFmtId="0" fontId="4" fillId="0" borderId="11" xfId="0" applyFont="1" applyBorder="1" applyAlignment="1">
      <alignment vertical="top" wrapText="1"/>
    </xf>
    <xf numFmtId="0" fontId="4" fillId="0" borderId="11" xfId="0" applyFont="1" applyBorder="1" applyAlignment="1">
      <alignment vertical="top"/>
    </xf>
    <xf numFmtId="0" fontId="0" fillId="0" borderId="12" xfId="0" applyBorder="1" applyAlignment="1">
      <alignment vertical="top"/>
    </xf>
    <xf numFmtId="0" fontId="0" fillId="11" borderId="12" xfId="0" applyFill="1" applyBorder="1" applyAlignment="1">
      <alignment vertical="top"/>
    </xf>
    <xf numFmtId="49" fontId="0" fillId="0" borderId="12" xfId="0" applyNumberFormat="1" applyBorder="1" applyAlignment="1">
      <alignment horizontal="center" vertical="top"/>
    </xf>
    <xf numFmtId="0" fontId="0" fillId="0" borderId="12" xfId="0" applyBorder="1" applyAlignment="1">
      <alignment horizontal="center" vertical="top"/>
    </xf>
    <xf numFmtId="0" fontId="4" fillId="0" borderId="12" xfId="0" applyFont="1" applyBorder="1" applyAlignment="1">
      <alignment vertical="top" wrapText="1"/>
    </xf>
    <xf numFmtId="0" fontId="4" fillId="0" borderId="12" xfId="0" applyFont="1" applyBorder="1" applyAlignment="1">
      <alignment vertical="top"/>
    </xf>
    <xf numFmtId="0" fontId="0" fillId="0" borderId="13" xfId="0" applyBorder="1" applyAlignment="1">
      <alignment vertical="top"/>
    </xf>
    <xf numFmtId="0" fontId="0" fillId="11" borderId="13" xfId="0" applyFill="1" applyBorder="1" applyAlignment="1">
      <alignment vertical="top"/>
    </xf>
    <xf numFmtId="49" fontId="0" fillId="0" borderId="13" xfId="0" applyNumberFormat="1" applyBorder="1" applyAlignment="1">
      <alignment horizontal="center" vertical="top"/>
    </xf>
    <xf numFmtId="0" fontId="0" fillId="0" borderId="13" xfId="0" applyBorder="1" applyAlignment="1">
      <alignment horizontal="center" vertical="top"/>
    </xf>
    <xf numFmtId="0" fontId="4" fillId="0" borderId="13" xfId="0" applyFont="1" applyBorder="1" applyAlignment="1">
      <alignment vertical="top" wrapText="1"/>
    </xf>
    <xf numFmtId="0" fontId="4" fillId="0" borderId="13" xfId="0" applyFont="1" applyBorder="1" applyAlignment="1">
      <alignment vertical="top"/>
    </xf>
    <xf numFmtId="0" fontId="0" fillId="0" borderId="14" xfId="0" applyBorder="1" applyAlignment="1">
      <alignment vertical="top"/>
    </xf>
    <xf numFmtId="0" fontId="0" fillId="12" borderId="14" xfId="0" applyFill="1" applyBorder="1" applyAlignment="1">
      <alignment vertical="top"/>
    </xf>
    <xf numFmtId="49" fontId="0" fillId="0" borderId="14" xfId="0" applyNumberFormat="1" applyBorder="1" applyAlignment="1">
      <alignment horizontal="center" vertical="top"/>
    </xf>
    <xf numFmtId="0" fontId="0" fillId="0" borderId="14" xfId="0" applyBorder="1" applyAlignment="1">
      <alignment horizontal="center" vertical="top"/>
    </xf>
    <xf numFmtId="0" fontId="4" fillId="0" borderId="14" xfId="0" applyFont="1" applyBorder="1" applyAlignment="1">
      <alignment vertical="top" wrapText="1"/>
    </xf>
    <xf numFmtId="0" fontId="0" fillId="0" borderId="15" xfId="0" applyBorder="1" applyAlignment="1">
      <alignment vertical="top"/>
    </xf>
    <xf numFmtId="0" fontId="0" fillId="12" borderId="15" xfId="0" applyFill="1" applyBorder="1" applyAlignment="1">
      <alignment vertical="top"/>
    </xf>
    <xf numFmtId="49" fontId="0" fillId="0" borderId="15" xfId="0" applyNumberFormat="1" applyBorder="1" applyAlignment="1">
      <alignment horizontal="center" vertical="top"/>
    </xf>
    <xf numFmtId="0" fontId="0" fillId="0" borderId="15" xfId="0" applyBorder="1" applyAlignment="1">
      <alignment horizontal="center" vertical="top"/>
    </xf>
    <xf numFmtId="0" fontId="4" fillId="0" borderId="15" xfId="0" applyFont="1" applyBorder="1" applyAlignment="1">
      <alignment vertical="top" wrapText="1"/>
    </xf>
    <xf numFmtId="0" fontId="4" fillId="0" borderId="14" xfId="0" applyFont="1" applyBorder="1" applyAlignment="1">
      <alignment vertical="top"/>
    </xf>
    <xf numFmtId="0" fontId="4" fillId="0" borderId="15" xfId="0" applyFont="1" applyBorder="1" applyAlignment="1">
      <alignment vertical="top"/>
    </xf>
    <xf numFmtId="0" fontId="0" fillId="0" borderId="16" xfId="0" applyBorder="1" applyAlignment="1">
      <alignment vertical="top"/>
    </xf>
    <xf numFmtId="0" fontId="0" fillId="10" borderId="16" xfId="0" applyFill="1" applyBorder="1" applyAlignment="1">
      <alignment vertical="top"/>
    </xf>
    <xf numFmtId="49" fontId="0" fillId="0" borderId="16" xfId="0" applyNumberFormat="1" applyBorder="1" applyAlignment="1">
      <alignment horizontal="center" vertical="top"/>
    </xf>
    <xf numFmtId="0" fontId="0" fillId="0" borderId="16" xfId="0" applyBorder="1" applyAlignment="1">
      <alignment horizontal="center" vertical="top"/>
    </xf>
    <xf numFmtId="0" fontId="4" fillId="0" borderId="16" xfId="0" applyFont="1" applyBorder="1" applyAlignment="1">
      <alignment vertical="top"/>
    </xf>
    <xf numFmtId="0" fontId="0" fillId="0" borderId="17" xfId="0" applyBorder="1" applyAlignment="1">
      <alignment vertical="top"/>
    </xf>
    <xf numFmtId="0" fontId="0" fillId="0" borderId="18" xfId="0" applyBorder="1" applyAlignment="1">
      <alignment vertical="top"/>
    </xf>
    <xf numFmtId="0" fontId="0" fillId="10" borderId="18" xfId="0" applyFill="1" applyBorder="1" applyAlignment="1">
      <alignment vertical="top"/>
    </xf>
    <xf numFmtId="49" fontId="0" fillId="0" borderId="18" xfId="0" applyNumberFormat="1" applyBorder="1" applyAlignment="1">
      <alignment horizontal="center" vertical="top"/>
    </xf>
    <xf numFmtId="0" fontId="0" fillId="0" borderId="18" xfId="0" applyBorder="1" applyAlignment="1">
      <alignment horizontal="center" vertical="top"/>
    </xf>
    <xf numFmtId="0" fontId="4" fillId="0" borderId="18" xfId="0" applyFont="1" applyBorder="1" applyAlignment="1">
      <alignment vertical="top"/>
    </xf>
    <xf numFmtId="0" fontId="0" fillId="0" borderId="19" xfId="0" applyBorder="1" applyAlignment="1">
      <alignment vertical="top"/>
    </xf>
    <xf numFmtId="0" fontId="0" fillId="0" borderId="20" xfId="0" applyBorder="1" applyAlignment="1">
      <alignment vertical="top"/>
    </xf>
    <xf numFmtId="0" fontId="0" fillId="0" borderId="21" xfId="0" applyBorder="1" applyAlignment="1">
      <alignment vertical="top"/>
    </xf>
    <xf numFmtId="0" fontId="0" fillId="0" borderId="22" xfId="0" applyBorder="1" applyAlignment="1">
      <alignment vertical="top"/>
    </xf>
    <xf numFmtId="0" fontId="0" fillId="0" borderId="23" xfId="0" applyBorder="1" applyAlignment="1">
      <alignment vertical="top"/>
    </xf>
    <xf numFmtId="0" fontId="0" fillId="0" borderId="24" xfId="0" applyBorder="1" applyAlignment="1">
      <alignment vertical="top"/>
    </xf>
    <xf numFmtId="0" fontId="0" fillId="0" borderId="25" xfId="0" applyBorder="1" applyAlignment="1">
      <alignment vertical="top"/>
    </xf>
    <xf numFmtId="0" fontId="0" fillId="0" borderId="26" xfId="0" applyBorder="1" applyAlignment="1">
      <alignment vertical="top"/>
    </xf>
    <xf numFmtId="0" fontId="0" fillId="0" borderId="27" xfId="0" applyBorder="1" applyAlignment="1">
      <alignment vertical="top"/>
    </xf>
    <xf numFmtId="0" fontId="0" fillId="0" borderId="28" xfId="0" applyBorder="1" applyAlignment="1">
      <alignment vertical="top"/>
    </xf>
    <xf numFmtId="0" fontId="0" fillId="0" borderId="29" xfId="0" applyBorder="1" applyAlignment="1">
      <alignment vertical="top"/>
    </xf>
    <xf numFmtId="0" fontId="0" fillId="0" borderId="30" xfId="0" applyBorder="1" applyAlignment="1">
      <alignment vertical="top"/>
    </xf>
    <xf numFmtId="0" fontId="0" fillId="0" borderId="31" xfId="0" applyBorder="1" applyAlignment="1">
      <alignment vertical="top"/>
    </xf>
    <xf numFmtId="0" fontId="0" fillId="0" borderId="32" xfId="0" applyBorder="1" applyAlignment="1">
      <alignment vertical="top"/>
    </xf>
    <xf numFmtId="0" fontId="0" fillId="0" borderId="33" xfId="0" applyBorder="1" applyAlignment="1">
      <alignment vertical="top"/>
    </xf>
    <xf numFmtId="0" fontId="0" fillId="0" borderId="35" xfId="0" applyBorder="1" applyAlignment="1">
      <alignment vertical="top"/>
    </xf>
    <xf numFmtId="0" fontId="0" fillId="11" borderId="35" xfId="0" applyFill="1" applyBorder="1" applyAlignment="1">
      <alignment vertical="top"/>
    </xf>
    <xf numFmtId="0" fontId="0" fillId="0" borderId="36" xfId="0" applyBorder="1" applyAlignment="1">
      <alignment vertical="top"/>
    </xf>
    <xf numFmtId="0" fontId="0" fillId="0" borderId="37" xfId="0" applyBorder="1" applyAlignment="1">
      <alignment vertical="top"/>
    </xf>
    <xf numFmtId="0" fontId="0" fillId="0" borderId="38" xfId="0" applyBorder="1" applyAlignment="1">
      <alignment vertical="top"/>
    </xf>
    <xf numFmtId="0" fontId="0" fillId="17" borderId="17" xfId="0" applyFill="1" applyBorder="1" applyAlignment="1">
      <alignment vertical="top"/>
    </xf>
    <xf numFmtId="0" fontId="0" fillId="17" borderId="18" xfId="0" applyFill="1" applyBorder="1" applyAlignment="1">
      <alignment vertical="top"/>
    </xf>
    <xf numFmtId="49" fontId="0" fillId="17" borderId="18" xfId="0" applyNumberFormat="1" applyFill="1" applyBorder="1" applyAlignment="1">
      <alignment horizontal="center" vertical="top"/>
    </xf>
    <xf numFmtId="0" fontId="0" fillId="17" borderId="18" xfId="0" applyFill="1" applyBorder="1" applyAlignment="1">
      <alignment horizontal="center" vertical="top"/>
    </xf>
    <xf numFmtId="0" fontId="4" fillId="17" borderId="18" xfId="0" applyFont="1" applyFill="1" applyBorder="1" applyAlignment="1">
      <alignment vertical="top" wrapText="1"/>
    </xf>
    <xf numFmtId="0" fontId="4" fillId="17" borderId="18" xfId="0" applyFont="1" applyFill="1" applyBorder="1" applyAlignment="1">
      <alignment vertical="top"/>
    </xf>
    <xf numFmtId="0" fontId="0" fillId="17" borderId="20" xfId="0" applyFill="1" applyBorder="1" applyAlignment="1">
      <alignment vertical="top"/>
    </xf>
    <xf numFmtId="0" fontId="0" fillId="17" borderId="9" xfId="0" applyFill="1" applyBorder="1" applyAlignment="1">
      <alignment vertical="top"/>
    </xf>
    <xf numFmtId="49" fontId="0" fillId="17" borderId="9" xfId="0" applyNumberFormat="1" applyFill="1" applyBorder="1" applyAlignment="1">
      <alignment horizontal="center" vertical="top"/>
    </xf>
    <xf numFmtId="0" fontId="0" fillId="17" borderId="9" xfId="0" applyFill="1" applyBorder="1" applyAlignment="1">
      <alignment horizontal="center" vertical="top"/>
    </xf>
    <xf numFmtId="0" fontId="4" fillId="17" borderId="9" xfId="0" applyFont="1" applyFill="1" applyBorder="1" applyAlignment="1">
      <alignment vertical="top" wrapText="1"/>
    </xf>
    <xf numFmtId="0" fontId="4" fillId="17" borderId="9" xfId="0" applyFont="1" applyFill="1" applyBorder="1" applyAlignment="1">
      <alignment vertical="top"/>
    </xf>
    <xf numFmtId="0" fontId="0" fillId="17" borderId="22" xfId="0" applyFill="1" applyBorder="1" applyAlignment="1">
      <alignment vertical="top"/>
    </xf>
    <xf numFmtId="0" fontId="0" fillId="17" borderId="16" xfId="0" applyFill="1" applyBorder="1" applyAlignment="1">
      <alignment vertical="top"/>
    </xf>
    <xf numFmtId="49" fontId="0" fillId="17" borderId="16" xfId="0" applyNumberFormat="1" applyFill="1" applyBorder="1" applyAlignment="1">
      <alignment horizontal="center" vertical="top"/>
    </xf>
    <xf numFmtId="0" fontId="0" fillId="17" borderId="16" xfId="0" applyFill="1" applyBorder="1" applyAlignment="1">
      <alignment horizontal="center" vertical="top"/>
    </xf>
    <xf numFmtId="0" fontId="4" fillId="17" borderId="16" xfId="0" applyFont="1" applyFill="1" applyBorder="1" applyAlignment="1">
      <alignment vertical="top"/>
    </xf>
    <xf numFmtId="0" fontId="0" fillId="16" borderId="17" xfId="0" applyFill="1" applyBorder="1" applyAlignment="1">
      <alignment vertical="top"/>
    </xf>
    <xf numFmtId="0" fontId="0" fillId="16" borderId="18" xfId="0" applyFill="1" applyBorder="1" applyAlignment="1">
      <alignment vertical="top"/>
    </xf>
    <xf numFmtId="49" fontId="0" fillId="16" borderId="18" xfId="0" applyNumberFormat="1" applyFill="1" applyBorder="1" applyAlignment="1">
      <alignment horizontal="center" vertical="top"/>
    </xf>
    <xf numFmtId="2" fontId="0" fillId="16" borderId="18" xfId="0" applyNumberFormat="1" applyFill="1" applyBorder="1" applyAlignment="1">
      <alignment vertical="top"/>
    </xf>
    <xf numFmtId="0" fontId="0" fillId="16" borderId="18" xfId="0" applyFill="1" applyBorder="1" applyAlignment="1">
      <alignment horizontal="center" vertical="top"/>
    </xf>
    <xf numFmtId="0" fontId="4" fillId="16" borderId="18" xfId="0" applyFont="1" applyFill="1" applyBorder="1" applyAlignment="1">
      <alignment vertical="top" wrapText="1"/>
    </xf>
    <xf numFmtId="0" fontId="4" fillId="16" borderId="18" xfId="0" applyFont="1" applyFill="1" applyBorder="1" applyAlignment="1">
      <alignment vertical="top"/>
    </xf>
    <xf numFmtId="0" fontId="0" fillId="16" borderId="20" xfId="0" applyFill="1" applyBorder="1" applyAlignment="1">
      <alignment vertical="top"/>
    </xf>
    <xf numFmtId="0" fontId="0" fillId="16" borderId="9" xfId="0" applyFill="1" applyBorder="1" applyAlignment="1">
      <alignment vertical="top"/>
    </xf>
    <xf numFmtId="49" fontId="0" fillId="16" borderId="9" xfId="0" applyNumberFormat="1" applyFill="1" applyBorder="1" applyAlignment="1">
      <alignment horizontal="center" vertical="top"/>
    </xf>
    <xf numFmtId="0" fontId="0" fillId="16" borderId="9" xfId="0" applyFill="1" applyBorder="1" applyAlignment="1">
      <alignment horizontal="center" vertical="top"/>
    </xf>
    <xf numFmtId="0" fontId="4" fillId="16" borderId="9" xfId="0" applyFont="1" applyFill="1" applyBorder="1" applyAlignment="1">
      <alignment vertical="top" wrapText="1"/>
    </xf>
    <xf numFmtId="0" fontId="4" fillId="16" borderId="9" xfId="0" applyFont="1" applyFill="1" applyBorder="1" applyAlignment="1">
      <alignment vertical="top"/>
    </xf>
    <xf numFmtId="2" fontId="0" fillId="16" borderId="9" xfId="0" applyNumberFormat="1" applyFill="1" applyBorder="1" applyAlignment="1">
      <alignment vertical="top"/>
    </xf>
    <xf numFmtId="0" fontId="0" fillId="16" borderId="22" xfId="0" applyFill="1" applyBorder="1" applyAlignment="1">
      <alignment vertical="top"/>
    </xf>
    <xf numFmtId="0" fontId="0" fillId="16" borderId="16" xfId="0" applyFill="1" applyBorder="1" applyAlignment="1">
      <alignment vertical="top"/>
    </xf>
    <xf numFmtId="49" fontId="0" fillId="16" borderId="16" xfId="0" applyNumberFormat="1" applyFill="1" applyBorder="1" applyAlignment="1">
      <alignment horizontal="center" vertical="top"/>
    </xf>
    <xf numFmtId="0" fontId="0" fillId="16" borderId="16" xfId="0" applyFill="1" applyBorder="1" applyAlignment="1">
      <alignment horizontal="center" vertical="top"/>
    </xf>
    <xf numFmtId="0" fontId="4" fillId="16" borderId="16" xfId="0" applyFont="1" applyFill="1" applyBorder="1" applyAlignment="1">
      <alignment vertical="top"/>
    </xf>
    <xf numFmtId="0" fontId="4" fillId="0" borderId="18" xfId="0" applyFont="1" applyBorder="1" applyAlignment="1">
      <alignment vertical="top" wrapText="1"/>
    </xf>
    <xf numFmtId="2" fontId="0" fillId="0" borderId="9" xfId="0" applyNumberFormat="1" applyBorder="1" applyAlignment="1">
      <alignment vertical="top"/>
    </xf>
    <xf numFmtId="2" fontId="0" fillId="0" borderId="16" xfId="0" applyNumberFormat="1" applyBorder="1" applyAlignment="1">
      <alignment vertical="top"/>
    </xf>
    <xf numFmtId="0" fontId="4" fillId="0" borderId="16" xfId="0" applyFont="1" applyBorder="1" applyAlignment="1">
      <alignment vertical="top" wrapText="1"/>
    </xf>
    <xf numFmtId="0" fontId="0" fillId="16" borderId="24" xfId="0" applyFill="1" applyBorder="1" applyAlignment="1">
      <alignment vertical="top"/>
    </xf>
    <xf numFmtId="0" fontId="0" fillId="16" borderId="14" xfId="0" applyFill="1" applyBorder="1" applyAlignment="1">
      <alignment vertical="top"/>
    </xf>
    <xf numFmtId="49" fontId="0" fillId="16" borderId="14" xfId="0" applyNumberFormat="1" applyFill="1" applyBorder="1" applyAlignment="1">
      <alignment horizontal="center" vertical="top"/>
    </xf>
    <xf numFmtId="0" fontId="0" fillId="16" borderId="14" xfId="0" applyFill="1" applyBorder="1" applyAlignment="1">
      <alignment horizontal="center" vertical="top"/>
    </xf>
    <xf numFmtId="0" fontId="4" fillId="16" borderId="14" xfId="0" applyFont="1" applyFill="1" applyBorder="1" applyAlignment="1">
      <alignment vertical="top"/>
    </xf>
    <xf numFmtId="0" fontId="4" fillId="16" borderId="14" xfId="0" applyFont="1" applyFill="1" applyBorder="1" applyAlignment="1">
      <alignment vertical="top" wrapText="1"/>
    </xf>
    <xf numFmtId="0" fontId="0" fillId="16" borderId="26" xfId="0" applyFill="1" applyBorder="1" applyAlignment="1">
      <alignment vertical="top"/>
    </xf>
    <xf numFmtId="0" fontId="0" fillId="16" borderId="10" xfId="0" applyFill="1" applyBorder="1" applyAlignment="1">
      <alignment vertical="top"/>
    </xf>
    <xf numFmtId="49" fontId="0" fillId="16" borderId="10" xfId="0" applyNumberFormat="1" applyFill="1" applyBorder="1" applyAlignment="1">
      <alignment horizontal="center" vertical="top"/>
    </xf>
    <xf numFmtId="2" fontId="0" fillId="16" borderId="10" xfId="0" applyNumberFormat="1" applyFill="1" applyBorder="1" applyAlignment="1">
      <alignment vertical="top"/>
    </xf>
    <xf numFmtId="0" fontId="0" fillId="16" borderId="10" xfId="0" applyFill="1" applyBorder="1" applyAlignment="1">
      <alignment horizontal="center" vertical="top"/>
    </xf>
    <xf numFmtId="0" fontId="4" fillId="16" borderId="10" xfId="0" applyFont="1" applyFill="1" applyBorder="1" applyAlignment="1">
      <alignment vertical="top" wrapText="1"/>
    </xf>
    <xf numFmtId="0" fontId="4" fillId="16" borderId="10" xfId="0" applyFont="1" applyFill="1" applyBorder="1" applyAlignment="1">
      <alignment vertical="top"/>
    </xf>
    <xf numFmtId="0" fontId="0" fillId="16" borderId="28" xfId="0" applyFill="1" applyBorder="1" applyAlignment="1">
      <alignment vertical="top"/>
    </xf>
    <xf numFmtId="0" fontId="0" fillId="16" borderId="15" xfId="0" applyFill="1" applyBorder="1" applyAlignment="1">
      <alignment vertical="top"/>
    </xf>
    <xf numFmtId="49" fontId="0" fillId="16" borderId="15" xfId="0" applyNumberFormat="1" applyFill="1" applyBorder="1" applyAlignment="1">
      <alignment horizontal="center" vertical="top"/>
    </xf>
    <xf numFmtId="2" fontId="0" fillId="16" borderId="15" xfId="0" applyNumberFormat="1" applyFill="1" applyBorder="1" applyAlignment="1">
      <alignment vertical="top"/>
    </xf>
    <xf numFmtId="0" fontId="0" fillId="16" borderId="15" xfId="0" applyFill="1" applyBorder="1" applyAlignment="1">
      <alignment horizontal="center" vertical="top"/>
    </xf>
    <xf numFmtId="0" fontId="4" fillId="16" borderId="15" xfId="0" applyFont="1" applyFill="1" applyBorder="1" applyAlignment="1">
      <alignment vertical="top" wrapText="1"/>
    </xf>
    <xf numFmtId="0" fontId="4" fillId="16" borderId="15" xfId="0" applyFont="1" applyFill="1" applyBorder="1" applyAlignment="1">
      <alignment vertical="top"/>
    </xf>
    <xf numFmtId="0" fontId="0" fillId="17" borderId="24" xfId="0" applyFill="1" applyBorder="1" applyAlignment="1">
      <alignment vertical="top"/>
    </xf>
    <xf numFmtId="0" fontId="0" fillId="17" borderId="14" xfId="0" applyFill="1" applyBorder="1" applyAlignment="1">
      <alignment vertical="top"/>
    </xf>
    <xf numFmtId="49" fontId="0" fillId="17" borderId="14" xfId="0" applyNumberFormat="1" applyFill="1" applyBorder="1" applyAlignment="1">
      <alignment horizontal="center" vertical="top"/>
    </xf>
    <xf numFmtId="0" fontId="0" fillId="17" borderId="14" xfId="0" applyFill="1" applyBorder="1" applyAlignment="1">
      <alignment horizontal="center" vertical="top"/>
    </xf>
    <xf numFmtId="0" fontId="4" fillId="17" borderId="14" xfId="0" applyFont="1" applyFill="1" applyBorder="1" applyAlignment="1">
      <alignment vertical="top"/>
    </xf>
    <xf numFmtId="0" fontId="4" fillId="17" borderId="14" xfId="0" applyFont="1" applyFill="1" applyBorder="1" applyAlignment="1">
      <alignment vertical="top" wrapText="1"/>
    </xf>
    <xf numFmtId="0" fontId="0" fillId="17" borderId="26" xfId="0" applyFill="1" applyBorder="1" applyAlignment="1">
      <alignment vertical="top"/>
    </xf>
    <xf numFmtId="0" fontId="0" fillId="17" borderId="10" xfId="0" applyFill="1" applyBorder="1" applyAlignment="1">
      <alignment vertical="top"/>
    </xf>
    <xf numFmtId="49" fontId="0" fillId="17" borderId="10" xfId="0" applyNumberFormat="1" applyFill="1" applyBorder="1" applyAlignment="1">
      <alignment horizontal="center" vertical="top"/>
    </xf>
    <xf numFmtId="0" fontId="0" fillId="17" borderId="10" xfId="0" applyFill="1" applyBorder="1" applyAlignment="1">
      <alignment horizontal="center" vertical="top"/>
    </xf>
    <xf numFmtId="0" fontId="4" fillId="17" borderId="10" xfId="0" applyFont="1" applyFill="1" applyBorder="1" applyAlignment="1">
      <alignment vertical="top" wrapText="1"/>
    </xf>
    <xf numFmtId="0" fontId="4" fillId="17" borderId="10" xfId="0" applyFont="1" applyFill="1" applyBorder="1" applyAlignment="1">
      <alignment vertical="top"/>
    </xf>
    <xf numFmtId="0" fontId="0" fillId="17" borderId="28" xfId="0" applyFill="1" applyBorder="1" applyAlignment="1">
      <alignment vertical="top"/>
    </xf>
    <xf numFmtId="0" fontId="0" fillId="17" borderId="15" xfId="0" applyFill="1" applyBorder="1" applyAlignment="1">
      <alignment vertical="top"/>
    </xf>
    <xf numFmtId="49" fontId="0" fillId="17" borderId="15" xfId="0" applyNumberFormat="1" applyFill="1" applyBorder="1" applyAlignment="1">
      <alignment horizontal="center" vertical="top"/>
    </xf>
    <xf numFmtId="0" fontId="0" fillId="17" borderId="15" xfId="0" applyFill="1" applyBorder="1" applyAlignment="1">
      <alignment horizontal="center" vertical="top"/>
    </xf>
    <xf numFmtId="0" fontId="4" fillId="17" borderId="15" xfId="0" applyFont="1" applyFill="1" applyBorder="1" applyAlignment="1">
      <alignment vertical="top"/>
    </xf>
    <xf numFmtId="0" fontId="4" fillId="17" borderId="15" xfId="0" applyFont="1" applyFill="1" applyBorder="1" applyAlignment="1">
      <alignment vertical="top" wrapText="1"/>
    </xf>
    <xf numFmtId="0" fontId="0" fillId="17" borderId="30" xfId="0" applyFill="1" applyBorder="1" applyAlignment="1">
      <alignment vertical="top"/>
    </xf>
    <xf numFmtId="0" fontId="0" fillId="17" borderId="13" xfId="0" applyFill="1" applyBorder="1" applyAlignment="1">
      <alignment vertical="top"/>
    </xf>
    <xf numFmtId="49" fontId="0" fillId="17" borderId="13" xfId="0" applyNumberFormat="1" applyFill="1" applyBorder="1" applyAlignment="1">
      <alignment horizontal="center" vertical="top"/>
    </xf>
    <xf numFmtId="0" fontId="0" fillId="17" borderId="13" xfId="0" applyFill="1" applyBorder="1" applyAlignment="1">
      <alignment horizontal="center" vertical="top"/>
    </xf>
    <xf numFmtId="0" fontId="4" fillId="17" borderId="13" xfId="0" applyFont="1" applyFill="1" applyBorder="1" applyAlignment="1">
      <alignment vertical="top"/>
    </xf>
    <xf numFmtId="0" fontId="4" fillId="17" borderId="13" xfId="0" applyFont="1" applyFill="1" applyBorder="1" applyAlignment="1">
      <alignment vertical="top" wrapText="1"/>
    </xf>
    <xf numFmtId="0" fontId="0" fillId="17" borderId="32" xfId="0" applyFill="1" applyBorder="1" applyAlignment="1">
      <alignment vertical="top"/>
    </xf>
    <xf numFmtId="0" fontId="0" fillId="17" borderId="11" xfId="0" applyFill="1" applyBorder="1" applyAlignment="1">
      <alignment vertical="top"/>
    </xf>
    <xf numFmtId="49" fontId="0" fillId="17" borderId="11" xfId="0" applyNumberFormat="1" applyFill="1" applyBorder="1" applyAlignment="1">
      <alignment horizontal="center" vertical="top"/>
    </xf>
    <xf numFmtId="0" fontId="0" fillId="17" borderId="11" xfId="0" applyFill="1" applyBorder="1" applyAlignment="1">
      <alignment horizontal="center" vertical="top"/>
    </xf>
    <xf numFmtId="0" fontId="4" fillId="17" borderId="11" xfId="0" applyFont="1" applyFill="1" applyBorder="1" applyAlignment="1">
      <alignment vertical="top" wrapText="1"/>
    </xf>
    <xf numFmtId="0" fontId="4" fillId="17" borderId="11" xfId="0" applyFont="1" applyFill="1" applyBorder="1" applyAlignment="1">
      <alignment vertical="top"/>
    </xf>
    <xf numFmtId="0" fontId="0" fillId="17" borderId="34" xfId="0" applyFill="1" applyBorder="1" applyAlignment="1">
      <alignment vertical="top"/>
    </xf>
    <xf numFmtId="0" fontId="0" fillId="17" borderId="35" xfId="0" applyFill="1" applyBorder="1" applyAlignment="1">
      <alignment vertical="top"/>
    </xf>
    <xf numFmtId="49" fontId="0" fillId="17" borderId="35" xfId="0" applyNumberFormat="1" applyFill="1" applyBorder="1" applyAlignment="1">
      <alignment horizontal="center" vertical="top"/>
    </xf>
    <xf numFmtId="0" fontId="0" fillId="17" borderId="35" xfId="0" applyFill="1" applyBorder="1" applyAlignment="1">
      <alignment horizontal="center" vertical="top"/>
    </xf>
    <xf numFmtId="0" fontId="4" fillId="17" borderId="35" xfId="0" applyFont="1" applyFill="1" applyBorder="1" applyAlignment="1">
      <alignment vertical="top"/>
    </xf>
    <xf numFmtId="0" fontId="4" fillId="17" borderId="35" xfId="0" applyFont="1" applyFill="1" applyBorder="1" applyAlignment="1">
      <alignment vertical="top" wrapText="1"/>
    </xf>
    <xf numFmtId="0" fontId="0" fillId="16" borderId="30" xfId="0" applyFill="1" applyBorder="1" applyAlignment="1">
      <alignment vertical="top"/>
    </xf>
    <xf numFmtId="0" fontId="0" fillId="16" borderId="13" xfId="0" applyFill="1" applyBorder="1" applyAlignment="1">
      <alignment vertical="top"/>
    </xf>
    <xf numFmtId="49" fontId="0" fillId="16" borderId="13" xfId="0" applyNumberFormat="1" applyFill="1" applyBorder="1" applyAlignment="1">
      <alignment horizontal="center" vertical="top"/>
    </xf>
    <xf numFmtId="0" fontId="0" fillId="16" borderId="13" xfId="0" applyFill="1" applyBorder="1" applyAlignment="1">
      <alignment horizontal="center" vertical="top"/>
    </xf>
    <xf numFmtId="0" fontId="4" fillId="16" borderId="13" xfId="0" applyFont="1" applyFill="1" applyBorder="1" applyAlignment="1">
      <alignment vertical="top"/>
    </xf>
    <xf numFmtId="0" fontId="0" fillId="16" borderId="32" xfId="0" applyFill="1" applyBorder="1" applyAlignment="1">
      <alignment vertical="top"/>
    </xf>
    <xf numFmtId="0" fontId="0" fillId="16" borderId="11" xfId="0" applyFill="1" applyBorder="1" applyAlignment="1">
      <alignment vertical="top"/>
    </xf>
    <xf numFmtId="49" fontId="0" fillId="16" borderId="11" xfId="0" applyNumberFormat="1" applyFill="1" applyBorder="1" applyAlignment="1">
      <alignment horizontal="center" vertical="top"/>
    </xf>
    <xf numFmtId="0" fontId="0" fillId="16" borderId="11" xfId="0" applyFill="1" applyBorder="1" applyAlignment="1">
      <alignment horizontal="center" vertical="top"/>
    </xf>
    <xf numFmtId="0" fontId="4" fillId="16" borderId="11" xfId="0" applyFont="1" applyFill="1" applyBorder="1" applyAlignment="1">
      <alignment vertical="top" wrapText="1"/>
    </xf>
    <xf numFmtId="0" fontId="4" fillId="16" borderId="11" xfId="0" applyFont="1" applyFill="1" applyBorder="1" applyAlignment="1">
      <alignment vertical="top"/>
    </xf>
    <xf numFmtId="2" fontId="0" fillId="16" borderId="11" xfId="0" applyNumberFormat="1" applyFill="1" applyBorder="1" applyAlignment="1">
      <alignment vertical="top"/>
    </xf>
    <xf numFmtId="2" fontId="0" fillId="16" borderId="11" xfId="0" applyNumberFormat="1" applyFill="1" applyBorder="1" applyAlignment="1">
      <alignment horizontal="center" vertical="top"/>
    </xf>
    <xf numFmtId="0" fontId="0" fillId="16" borderId="34" xfId="0" applyFill="1" applyBorder="1" applyAlignment="1">
      <alignment vertical="top"/>
    </xf>
    <xf numFmtId="0" fontId="0" fillId="16" borderId="35" xfId="0" applyFill="1" applyBorder="1" applyAlignment="1">
      <alignment vertical="top"/>
    </xf>
    <xf numFmtId="49" fontId="0" fillId="16" borderId="35" xfId="0" applyNumberFormat="1" applyFill="1" applyBorder="1" applyAlignment="1">
      <alignment horizontal="center" vertical="top"/>
    </xf>
    <xf numFmtId="0" fontId="0" fillId="16" borderId="35" xfId="0" applyFill="1" applyBorder="1" applyAlignment="1">
      <alignment horizontal="center" vertical="top"/>
    </xf>
    <xf numFmtId="0" fontId="4" fillId="16" borderId="35" xfId="0" applyFont="1" applyFill="1" applyBorder="1" applyAlignment="1">
      <alignment vertical="top" wrapText="1"/>
    </xf>
    <xf numFmtId="0" fontId="4" fillId="16" borderId="35" xfId="0" applyFont="1" applyFill="1" applyBorder="1" applyAlignment="1">
      <alignment vertical="top"/>
    </xf>
    <xf numFmtId="2" fontId="0" fillId="16" borderId="35" xfId="0" applyNumberFormat="1" applyFill="1" applyBorder="1" applyAlignment="1">
      <alignment horizontal="center" vertical="top"/>
    </xf>
    <xf numFmtId="0" fontId="0" fillId="0" borderId="0" xfId="0" applyAlignment="1">
      <alignment horizontal="center" vertical="top"/>
    </xf>
    <xf numFmtId="49" fontId="0" fillId="0" borderId="0" xfId="0" applyNumberFormat="1" applyAlignment="1">
      <alignment horizontal="center" vertical="top"/>
    </xf>
    <xf numFmtId="0" fontId="0" fillId="0" borderId="2" xfId="0" applyBorder="1" applyAlignment="1">
      <alignment horizontal="center" vertical="top"/>
    </xf>
    <xf numFmtId="0" fontId="0" fillId="5" borderId="2" xfId="0" applyFill="1" applyBorder="1" applyAlignment="1">
      <alignment horizontal="center" vertical="top"/>
    </xf>
    <xf numFmtId="0" fontId="0" fillId="6" borderId="2" xfId="0" applyFill="1" applyBorder="1" applyAlignment="1">
      <alignment horizontal="center" vertical="top"/>
    </xf>
    <xf numFmtId="0" fontId="0" fillId="8" borderId="2" xfId="0" applyFill="1" applyBorder="1" applyAlignment="1">
      <alignment horizontal="center" vertical="top"/>
    </xf>
    <xf numFmtId="49" fontId="0" fillId="0" borderId="2" xfId="0" applyNumberFormat="1" applyBorder="1" applyAlignment="1">
      <alignment horizontal="center" vertical="top"/>
    </xf>
    <xf numFmtId="0" fontId="4" fillId="0" borderId="2" xfId="0" applyFont="1" applyBorder="1" applyAlignment="1">
      <alignment vertical="top" wrapText="1"/>
    </xf>
    <xf numFmtId="0" fontId="4" fillId="0" borderId="2" xfId="0" applyFont="1" applyBorder="1" applyAlignment="1">
      <alignment vertical="top"/>
    </xf>
    <xf numFmtId="0" fontId="0" fillId="0" borderId="3" xfId="0" applyBorder="1" applyAlignment="1">
      <alignment vertical="top"/>
    </xf>
    <xf numFmtId="0" fontId="0" fillId="0" borderId="0" xfId="0" applyBorder="1" applyAlignment="1">
      <alignment horizontal="center" vertical="top"/>
    </xf>
    <xf numFmtId="0" fontId="0" fillId="5" borderId="0" xfId="0" applyFill="1" applyBorder="1" applyAlignment="1">
      <alignment horizontal="center" vertical="top"/>
    </xf>
    <xf numFmtId="0" fontId="0" fillId="6" borderId="0" xfId="0" applyFill="1" applyBorder="1" applyAlignment="1">
      <alignment horizontal="center" vertical="top"/>
    </xf>
    <xf numFmtId="0" fontId="0" fillId="8" borderId="0" xfId="0" applyFill="1" applyBorder="1" applyAlignment="1">
      <alignment horizontal="center" vertical="top"/>
    </xf>
    <xf numFmtId="49" fontId="0" fillId="0" borderId="0" xfId="0" applyNumberFormat="1" applyBorder="1" applyAlignment="1">
      <alignment horizontal="center" vertical="top"/>
    </xf>
    <xf numFmtId="0" fontId="4" fillId="0" borderId="0" xfId="0" applyFont="1" applyBorder="1" applyAlignment="1">
      <alignment vertical="top" wrapText="1"/>
    </xf>
    <xf numFmtId="0" fontId="4" fillId="0" borderId="0" xfId="0" applyFont="1" applyBorder="1" applyAlignment="1">
      <alignment vertical="top"/>
    </xf>
    <xf numFmtId="0" fontId="0" fillId="0" borderId="5" xfId="0" applyBorder="1" applyAlignment="1">
      <alignment vertical="top"/>
    </xf>
    <xf numFmtId="0" fontId="0" fillId="0" borderId="7" xfId="0" applyBorder="1" applyAlignment="1">
      <alignment horizontal="center" vertical="top"/>
    </xf>
    <xf numFmtId="0" fontId="0" fillId="5" borderId="7" xfId="0" applyFill="1" applyBorder="1" applyAlignment="1">
      <alignment horizontal="center" vertical="top"/>
    </xf>
    <xf numFmtId="0" fontId="0" fillId="6" borderId="7" xfId="0" applyFill="1" applyBorder="1" applyAlignment="1">
      <alignment horizontal="center" vertical="top"/>
    </xf>
    <xf numFmtId="0" fontId="0" fillId="8" borderId="7" xfId="0" applyFill="1" applyBorder="1" applyAlignment="1">
      <alignment horizontal="center" vertical="top"/>
    </xf>
    <xf numFmtId="49" fontId="0" fillId="0" borderId="7" xfId="0" applyNumberFormat="1" applyBorder="1" applyAlignment="1">
      <alignment horizontal="center" vertical="top"/>
    </xf>
    <xf numFmtId="0" fontId="4" fillId="0" borderId="7" xfId="0" applyFont="1" applyBorder="1" applyAlignment="1">
      <alignment vertical="top" wrapText="1"/>
    </xf>
    <xf numFmtId="0" fontId="4" fillId="0" borderId="7" xfId="0" applyFont="1" applyBorder="1" applyAlignment="1">
      <alignment vertical="top"/>
    </xf>
    <xf numFmtId="0" fontId="0" fillId="0" borderId="8" xfId="0" applyBorder="1" applyAlignment="1">
      <alignment vertical="top"/>
    </xf>
    <xf numFmtId="2" fontId="0" fillId="0" borderId="0" xfId="0" applyNumberFormat="1" applyAlignment="1">
      <alignment horizontal="center"/>
    </xf>
    <xf numFmtId="0" fontId="0" fillId="0" borderId="39" xfId="0" applyBorder="1" applyAlignment="1">
      <alignment vertical="top"/>
    </xf>
    <xf numFmtId="0" fontId="0" fillId="0" borderId="40" xfId="0" applyBorder="1" applyAlignment="1">
      <alignment vertical="top"/>
    </xf>
    <xf numFmtId="0" fontId="0" fillId="0" borderId="41" xfId="0" applyBorder="1" applyAlignment="1">
      <alignment vertical="top"/>
    </xf>
    <xf numFmtId="0" fontId="0" fillId="0" borderId="42" xfId="0" applyBorder="1" applyAlignment="1">
      <alignment vertical="top"/>
    </xf>
    <xf numFmtId="2" fontId="0" fillId="0" borderId="0" xfId="0" applyNumberFormat="1" applyAlignment="1">
      <alignment vertical="top"/>
    </xf>
    <xf numFmtId="1" fontId="0" fillId="0" borderId="0" xfId="0" applyNumberFormat="1" applyAlignment="1">
      <alignment vertical="top"/>
    </xf>
    <xf numFmtId="1" fontId="0" fillId="0" borderId="0" xfId="0" applyNumberFormat="1" applyAlignment="1">
      <alignment horizontal="center" vertical="center" textRotation="90"/>
    </xf>
    <xf numFmtId="0" fontId="0" fillId="0" borderId="46" xfId="0" applyBorder="1" applyAlignment="1">
      <alignment vertical="top"/>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4" fillId="0" borderId="0" xfId="0" applyFont="1" applyAlignment="1">
      <alignment horizontal="center" vertical="center" textRotation="90"/>
    </xf>
    <xf numFmtId="0" fontId="4" fillId="0" borderId="0" xfId="0" applyFont="1" applyAlignment="1">
      <alignment horizontal="center" vertical="center"/>
    </xf>
    <xf numFmtId="0" fontId="4" fillId="0" borderId="0" xfId="0" applyFont="1" applyAlignment="1">
      <alignment horizontal="center"/>
    </xf>
    <xf numFmtId="0" fontId="4" fillId="0" borderId="0" xfId="0" applyFont="1" applyAlignment="1">
      <alignment horizontal="center" vertical="center" textRotation="90"/>
    </xf>
    <xf numFmtId="0" fontId="4" fillId="0" borderId="0" xfId="0" applyFont="1" applyAlignment="1">
      <alignment horizontal="center" vertical="center"/>
    </xf>
    <xf numFmtId="0" fontId="4" fillId="0" borderId="47" xfId="0" applyFont="1" applyBorder="1"/>
    <xf numFmtId="0" fontId="4" fillId="0" borderId="48" xfId="0" applyFont="1" applyBorder="1" applyAlignment="1">
      <alignment horizontal="center"/>
    </xf>
    <xf numFmtId="2" fontId="4" fillId="0" borderId="48" xfId="0" applyNumberFormat="1" applyFont="1" applyBorder="1" applyAlignment="1">
      <alignment horizontal="center"/>
    </xf>
    <xf numFmtId="2" fontId="4" fillId="0" borderId="49" xfId="0" applyNumberFormat="1" applyFont="1" applyBorder="1" applyAlignment="1">
      <alignment horizontal="center"/>
    </xf>
    <xf numFmtId="0" fontId="4" fillId="0" borderId="39" xfId="0" applyFont="1" applyBorder="1"/>
    <xf numFmtId="0" fontId="4" fillId="0" borderId="0" xfId="0" applyFont="1" applyBorder="1" applyAlignment="1">
      <alignment horizontal="center"/>
    </xf>
    <xf numFmtId="2" fontId="4" fillId="0" borderId="0" xfId="0" applyNumberFormat="1" applyFont="1" applyBorder="1" applyAlignment="1">
      <alignment horizontal="center"/>
    </xf>
    <xf numFmtId="2" fontId="4" fillId="0" borderId="40" xfId="0" applyNumberFormat="1" applyFont="1" applyBorder="1" applyAlignment="1">
      <alignment horizontal="center"/>
    </xf>
    <xf numFmtId="0" fontId="4" fillId="0" borderId="43" xfId="0" applyFont="1" applyBorder="1"/>
    <xf numFmtId="0" fontId="4" fillId="0" borderId="44" xfId="0" applyFont="1" applyBorder="1" applyAlignment="1">
      <alignment horizontal="center"/>
    </xf>
    <xf numFmtId="2" fontId="4" fillId="0" borderId="44" xfId="0" applyNumberFormat="1" applyFont="1" applyBorder="1" applyAlignment="1">
      <alignment horizontal="center"/>
    </xf>
    <xf numFmtId="2" fontId="4" fillId="0" borderId="45" xfId="0" applyNumberFormat="1" applyFont="1" applyBorder="1" applyAlignment="1">
      <alignment horizontal="center"/>
    </xf>
    <xf numFmtId="0" fontId="4" fillId="0" borderId="0" xfId="0" applyFont="1" applyBorder="1" applyAlignment="1">
      <alignment horizontal="center" vertical="center"/>
    </xf>
    <xf numFmtId="0" fontId="4" fillId="0" borderId="0" xfId="0" applyFont="1" applyBorder="1"/>
    <xf numFmtId="0" fontId="4" fillId="0" borderId="40" xfId="0" applyFont="1" applyBorder="1"/>
    <xf numFmtId="49" fontId="4" fillId="0" borderId="44" xfId="0" applyNumberFormat="1" applyFont="1" applyBorder="1"/>
    <xf numFmtId="49" fontId="4" fillId="0" borderId="45" xfId="0" applyNumberFormat="1" applyFont="1" applyBorder="1"/>
    <xf numFmtId="49" fontId="4" fillId="0" borderId="48" xfId="0" applyNumberFormat="1" applyFont="1" applyBorder="1"/>
    <xf numFmtId="0" fontId="4" fillId="0" borderId="48" xfId="0" applyFont="1" applyBorder="1"/>
    <xf numFmtId="0" fontId="4" fillId="0" borderId="49" xfId="0" applyFont="1" applyBorder="1"/>
    <xf numFmtId="0" fontId="4" fillId="0" borderId="44" xfId="0" applyFont="1" applyBorder="1"/>
    <xf numFmtId="0" fontId="4" fillId="0" borderId="45" xfId="0" applyFont="1" applyBorder="1"/>
    <xf numFmtId="0" fontId="4" fillId="0" borderId="48" xfId="0" applyFont="1" applyBorder="1" applyAlignment="1">
      <alignment horizontal="center" vertical="center"/>
    </xf>
    <xf numFmtId="49" fontId="4" fillId="0" borderId="49" xfId="0" applyNumberFormat="1" applyFont="1" applyBorder="1"/>
    <xf numFmtId="49" fontId="4" fillId="0" borderId="0" xfId="0" applyNumberFormat="1" applyFont="1" applyBorder="1"/>
    <xf numFmtId="49" fontId="4" fillId="0" borderId="40" xfId="0" applyNumberFormat="1" applyFont="1" applyBorder="1"/>
    <xf numFmtId="0" fontId="4" fillId="0" borderId="0" xfId="0" applyFont="1" applyAlignment="1">
      <alignment horizontal="center" vertical="center" textRotation="90"/>
    </xf>
    <xf numFmtId="0" fontId="0" fillId="0" borderId="0" xfId="0" applyAlignment="1">
      <alignment horizontal="center" vertical="top"/>
    </xf>
    <xf numFmtId="0" fontId="0" fillId="0" borderId="0" xfId="0" applyAlignment="1">
      <alignment horizontal="center" vertical="center" textRotation="90"/>
    </xf>
    <xf numFmtId="0" fontId="4" fillId="0" borderId="0" xfId="0" applyFont="1" applyAlignment="1">
      <alignment vertical="center" textRotation="90"/>
    </xf>
    <xf numFmtId="0" fontId="0" fillId="0" borderId="0" xfId="0" applyAlignment="1">
      <alignment horizontal="center"/>
    </xf>
    <xf numFmtId="0" fontId="4" fillId="0" borderId="0" xfId="0" applyFont="1" applyAlignment="1">
      <alignment vertical="center"/>
    </xf>
    <xf numFmtId="2" fontId="0" fillId="0" borderId="14" xfId="0" applyNumberFormat="1" applyBorder="1" applyAlignment="1">
      <alignment vertical="top"/>
    </xf>
    <xf numFmtId="0" fontId="0" fillId="19" borderId="14" xfId="0" applyFill="1" applyBorder="1" applyAlignment="1">
      <alignment vertical="top"/>
    </xf>
    <xf numFmtId="0" fontId="0" fillId="19" borderId="15" xfId="0" applyFill="1" applyBorder="1" applyAlignment="1">
      <alignment vertical="top"/>
    </xf>
    <xf numFmtId="0" fontId="0" fillId="0" borderId="0" xfId="0" applyAlignment="1">
      <alignment horizontal="center"/>
    </xf>
    <xf numFmtId="0" fontId="0" fillId="0" borderId="0" xfId="0" applyAlignment="1">
      <alignment horizontal="center"/>
    </xf>
    <xf numFmtId="49" fontId="0" fillId="0" borderId="0" xfId="0" applyNumberFormat="1" applyBorder="1" applyAlignment="1">
      <alignment horizontal="center" vertical="top"/>
    </xf>
    <xf numFmtId="0" fontId="0" fillId="0" borderId="0" xfId="0" applyBorder="1" applyAlignment="1">
      <alignment horizontal="center" vertical="top"/>
    </xf>
    <xf numFmtId="49" fontId="0" fillId="0" borderId="7" xfId="0" applyNumberFormat="1" applyBorder="1" applyAlignment="1">
      <alignment horizontal="center" vertical="top"/>
    </xf>
    <xf numFmtId="0" fontId="0" fillId="0" borderId="7" xfId="0" applyBorder="1" applyAlignment="1">
      <alignment horizontal="center" vertical="top"/>
    </xf>
    <xf numFmtId="49" fontId="0" fillId="0" borderId="2" xfId="0" applyNumberFormat="1" applyBorder="1" applyAlignment="1">
      <alignment horizontal="center" vertical="top"/>
    </xf>
    <xf numFmtId="0" fontId="0" fillId="0" borderId="2" xfId="0" applyBorder="1" applyAlignment="1">
      <alignment horizontal="center" vertical="top"/>
    </xf>
    <xf numFmtId="0" fontId="6" fillId="0" borderId="0" xfId="0" applyFont="1" applyAlignment="1">
      <alignment horizontal="left" vertical="top" wrapText="1"/>
    </xf>
    <xf numFmtId="0" fontId="0" fillId="0" borderId="0" xfId="0" applyAlignment="1">
      <alignment horizontal="center"/>
    </xf>
    <xf numFmtId="0" fontId="0" fillId="0" borderId="0" xfId="0" applyAlignment="1">
      <alignment horizontal="center" vertical="top"/>
    </xf>
    <xf numFmtId="49" fontId="0" fillId="0" borderId="0" xfId="0" applyNumberFormat="1" applyBorder="1" applyAlignment="1">
      <alignment horizontal="center" vertical="top"/>
    </xf>
    <xf numFmtId="0" fontId="0" fillId="0" borderId="0" xfId="0" applyBorder="1" applyAlignment="1">
      <alignment horizontal="center" vertical="top"/>
    </xf>
    <xf numFmtId="49" fontId="0" fillId="0" borderId="7" xfId="0" applyNumberFormat="1" applyBorder="1" applyAlignment="1">
      <alignment horizontal="center" vertical="top"/>
    </xf>
    <xf numFmtId="0" fontId="0" fillId="0" borderId="7" xfId="0" applyBorder="1" applyAlignment="1">
      <alignment horizontal="center" vertical="top"/>
    </xf>
    <xf numFmtId="49" fontId="0" fillId="0" borderId="0" xfId="0" applyNumberFormat="1" applyAlignment="1">
      <alignment horizontal="center" vertical="top"/>
    </xf>
    <xf numFmtId="0" fontId="7" fillId="0" borderId="0" xfId="0" applyFont="1" applyAlignment="1">
      <alignment horizontal="center" vertical="center" textRotation="90" wrapText="1"/>
    </xf>
    <xf numFmtId="0" fontId="7" fillId="0" borderId="0" xfId="0" applyFont="1" applyAlignment="1">
      <alignment vertical="top"/>
    </xf>
    <xf numFmtId="0" fontId="0" fillId="20" borderId="0" xfId="0" applyFill="1" applyAlignment="1">
      <alignment horizontal="left" vertical="top"/>
    </xf>
    <xf numFmtId="0" fontId="7" fillId="0" borderId="0" xfId="0" applyFont="1" applyAlignment="1">
      <alignment horizontal="center" vertical="top" wrapText="1"/>
    </xf>
    <xf numFmtId="0" fontId="0" fillId="0" borderId="0" xfId="0" applyAlignment="1">
      <alignment horizontal="center" vertical="top" wrapText="1"/>
    </xf>
    <xf numFmtId="0" fontId="0" fillId="0" borderId="0" xfId="0" applyAlignment="1">
      <alignment horizontal="center"/>
    </xf>
    <xf numFmtId="0" fontId="4" fillId="0" borderId="0" xfId="0" applyFont="1" applyAlignment="1">
      <alignment horizontal="center" vertical="center" textRotation="90"/>
    </xf>
    <xf numFmtId="0" fontId="0" fillId="0" borderId="0" xfId="0" applyAlignment="1">
      <alignment horizontal="center" vertical="top"/>
    </xf>
    <xf numFmtId="49" fontId="0" fillId="0" borderId="4" xfId="0" applyNumberFormat="1" applyBorder="1" applyAlignment="1">
      <alignment horizontal="center" vertical="top"/>
    </xf>
    <xf numFmtId="49" fontId="0" fillId="0" borderId="0" xfId="0" applyNumberFormat="1" applyBorder="1" applyAlignment="1">
      <alignment horizontal="center" vertical="top"/>
    </xf>
    <xf numFmtId="0" fontId="0" fillId="0" borderId="0" xfId="0" applyBorder="1" applyAlignment="1">
      <alignment horizontal="center" vertical="top" wrapText="1"/>
    </xf>
    <xf numFmtId="0" fontId="0" fillId="0" borderId="0" xfId="0" applyBorder="1" applyAlignment="1">
      <alignment horizontal="center" vertical="top"/>
    </xf>
    <xf numFmtId="49" fontId="0" fillId="0" borderId="6" xfId="0" applyNumberFormat="1" applyBorder="1" applyAlignment="1">
      <alignment horizontal="center" vertical="top"/>
    </xf>
    <xf numFmtId="49" fontId="0" fillId="0" borderId="7" xfId="0" applyNumberFormat="1" applyBorder="1" applyAlignment="1">
      <alignment horizontal="center" vertical="top"/>
    </xf>
    <xf numFmtId="0" fontId="0" fillId="0" borderId="7" xfId="0" applyBorder="1" applyAlignment="1">
      <alignment horizontal="center" vertical="top" wrapText="1"/>
    </xf>
    <xf numFmtId="0" fontId="0" fillId="0" borderId="7" xfId="0" applyBorder="1" applyAlignment="1">
      <alignment horizontal="center" vertical="top"/>
    </xf>
    <xf numFmtId="49" fontId="0" fillId="0" borderId="1" xfId="0" applyNumberFormat="1" applyBorder="1" applyAlignment="1">
      <alignment horizontal="center" vertical="top"/>
    </xf>
    <xf numFmtId="49" fontId="0" fillId="0" borderId="2" xfId="0" applyNumberFormat="1" applyBorder="1" applyAlignment="1">
      <alignment horizontal="center" vertical="top"/>
    </xf>
    <xf numFmtId="0" fontId="0" fillId="0" borderId="2" xfId="0" applyBorder="1" applyAlignment="1">
      <alignment horizontal="center" vertical="top" wrapText="1"/>
    </xf>
    <xf numFmtId="0" fontId="0" fillId="0" borderId="2" xfId="0" applyBorder="1" applyAlignment="1">
      <alignment horizontal="center" vertical="top"/>
    </xf>
    <xf numFmtId="49" fontId="0" fillId="0" borderId="0" xfId="0" applyNumberFormat="1" applyAlignment="1">
      <alignment horizontal="center" vertical="top"/>
    </xf>
    <xf numFmtId="49" fontId="0" fillId="0" borderId="0" xfId="0" applyNumberFormat="1" applyAlignment="1">
      <alignment horizontal="center" vertical="center" textRotation="90"/>
    </xf>
    <xf numFmtId="0" fontId="0" fillId="0" borderId="0" xfId="0" applyAlignment="1">
      <alignment horizontal="center" vertical="center" textRotation="90"/>
    </xf>
    <xf numFmtId="0" fontId="4" fillId="0" borderId="48" xfId="0" applyFont="1" applyBorder="1" applyAlignment="1">
      <alignment horizontal="center"/>
    </xf>
    <xf numFmtId="0" fontId="4" fillId="0" borderId="49" xfId="0" applyFont="1" applyBorder="1" applyAlignment="1">
      <alignment horizontal="center"/>
    </xf>
    <xf numFmtId="0" fontId="4" fillId="0" borderId="0" xfId="0" applyFont="1" applyAlignment="1">
      <alignment horizontal="center"/>
    </xf>
  </cellXfs>
  <cellStyles count="1">
    <cellStyle name="Normal" xfId="0" builtinId="0"/>
  </cellStyles>
  <dxfs count="152">
    <dxf>
      <fill>
        <patternFill patternType="solid">
          <bgColor theme="3" tint="0.59996337778862885"/>
        </patternFill>
      </fill>
    </dxf>
    <dxf>
      <fill>
        <patternFill>
          <bgColor rgb="FFF27A7A"/>
        </patternFill>
      </fill>
    </dxf>
    <dxf>
      <fill>
        <patternFill>
          <bgColor rgb="FFFFFF97"/>
        </patternFill>
      </fill>
    </dxf>
    <dxf>
      <fill>
        <patternFill>
          <bgColor theme="6" tint="0.59996337778862885"/>
        </patternFill>
      </fill>
    </dxf>
    <dxf>
      <fill>
        <patternFill patternType="solid">
          <bgColor theme="3" tint="0.59996337778862885"/>
        </patternFill>
      </fill>
    </dxf>
    <dxf>
      <fill>
        <patternFill>
          <bgColor rgb="FFF27A7A"/>
        </patternFill>
      </fill>
    </dxf>
    <dxf>
      <fill>
        <patternFill>
          <bgColor rgb="FFFFFF97"/>
        </patternFill>
      </fill>
    </dxf>
    <dxf>
      <fill>
        <patternFill>
          <bgColor theme="6" tint="0.59996337778862885"/>
        </patternFill>
      </fill>
    </dxf>
    <dxf>
      <fill>
        <patternFill patternType="solid">
          <bgColor theme="3" tint="0.59996337778862885"/>
        </patternFill>
      </fill>
    </dxf>
    <dxf>
      <fill>
        <patternFill>
          <bgColor rgb="FFF27A7A"/>
        </patternFill>
      </fill>
    </dxf>
    <dxf>
      <fill>
        <patternFill>
          <bgColor rgb="FFFFFF97"/>
        </patternFill>
      </fill>
    </dxf>
    <dxf>
      <fill>
        <patternFill>
          <bgColor theme="6" tint="0.59996337778862885"/>
        </patternFill>
      </fill>
    </dxf>
    <dxf>
      <fill>
        <patternFill patternType="solid">
          <bgColor theme="3" tint="0.59996337778862885"/>
        </patternFill>
      </fill>
    </dxf>
    <dxf>
      <fill>
        <patternFill>
          <bgColor rgb="FFF27A7A"/>
        </patternFill>
      </fill>
    </dxf>
    <dxf>
      <fill>
        <patternFill>
          <bgColor rgb="FFFFFF97"/>
        </patternFill>
      </fill>
    </dxf>
    <dxf>
      <fill>
        <patternFill>
          <bgColor theme="6" tint="0.59996337778862885"/>
        </patternFill>
      </fill>
    </dxf>
    <dxf>
      <fill>
        <patternFill patternType="solid">
          <bgColor theme="3" tint="0.59996337778862885"/>
        </patternFill>
      </fill>
    </dxf>
    <dxf>
      <fill>
        <patternFill>
          <bgColor rgb="FFF27A7A"/>
        </patternFill>
      </fill>
    </dxf>
    <dxf>
      <fill>
        <patternFill>
          <bgColor rgb="FFFFFF97"/>
        </patternFill>
      </fill>
    </dxf>
    <dxf>
      <fill>
        <patternFill>
          <bgColor theme="6" tint="0.59996337778862885"/>
        </patternFill>
      </fill>
    </dxf>
    <dxf>
      <fill>
        <patternFill patternType="solid">
          <bgColor theme="3" tint="0.59996337778862885"/>
        </patternFill>
      </fill>
    </dxf>
    <dxf>
      <fill>
        <patternFill>
          <bgColor rgb="FFF27A7A"/>
        </patternFill>
      </fill>
    </dxf>
    <dxf>
      <fill>
        <patternFill>
          <bgColor rgb="FFFFFF97"/>
        </patternFill>
      </fill>
    </dxf>
    <dxf>
      <fill>
        <patternFill>
          <bgColor theme="6" tint="0.59996337778862885"/>
        </patternFill>
      </fill>
    </dxf>
    <dxf>
      <fill>
        <patternFill patternType="solid">
          <bgColor theme="3" tint="0.59996337778862885"/>
        </patternFill>
      </fill>
    </dxf>
    <dxf>
      <fill>
        <patternFill>
          <bgColor rgb="FFF27A7A"/>
        </patternFill>
      </fill>
    </dxf>
    <dxf>
      <fill>
        <patternFill>
          <bgColor rgb="FFFFFF97"/>
        </patternFill>
      </fill>
    </dxf>
    <dxf>
      <fill>
        <patternFill>
          <bgColor theme="6" tint="0.59996337778862885"/>
        </patternFill>
      </fill>
    </dxf>
    <dxf>
      <fill>
        <patternFill patternType="solid">
          <bgColor theme="3" tint="0.59996337778862885"/>
        </patternFill>
      </fill>
    </dxf>
    <dxf>
      <fill>
        <patternFill>
          <bgColor rgb="FFF27A7A"/>
        </patternFill>
      </fill>
    </dxf>
    <dxf>
      <fill>
        <patternFill>
          <bgColor rgb="FFFFFF97"/>
        </patternFill>
      </fill>
    </dxf>
    <dxf>
      <fill>
        <patternFill>
          <bgColor theme="6" tint="0.59996337778862885"/>
        </patternFill>
      </fill>
    </dxf>
    <dxf>
      <fill>
        <patternFill patternType="solid">
          <bgColor theme="3" tint="0.59996337778862885"/>
        </patternFill>
      </fill>
    </dxf>
    <dxf>
      <fill>
        <patternFill>
          <bgColor rgb="FFF27A7A"/>
        </patternFill>
      </fill>
    </dxf>
    <dxf>
      <fill>
        <patternFill>
          <bgColor rgb="FFFFFF97"/>
        </patternFill>
      </fill>
    </dxf>
    <dxf>
      <fill>
        <patternFill>
          <bgColor theme="6" tint="0.59996337778862885"/>
        </patternFill>
      </fill>
    </dxf>
    <dxf>
      <fill>
        <patternFill patternType="solid">
          <bgColor theme="3" tint="0.59996337778862885"/>
        </patternFill>
      </fill>
    </dxf>
    <dxf>
      <fill>
        <patternFill>
          <bgColor rgb="FFF27A7A"/>
        </patternFill>
      </fill>
    </dxf>
    <dxf>
      <fill>
        <patternFill>
          <bgColor rgb="FFFFFF97"/>
        </patternFill>
      </fill>
    </dxf>
    <dxf>
      <fill>
        <patternFill>
          <bgColor theme="6" tint="0.59996337778862885"/>
        </patternFill>
      </fill>
    </dxf>
    <dxf>
      <fill>
        <patternFill patternType="solid">
          <bgColor theme="3" tint="0.59996337778862885"/>
        </patternFill>
      </fill>
    </dxf>
    <dxf>
      <fill>
        <patternFill>
          <bgColor rgb="FFF27A7A"/>
        </patternFill>
      </fill>
    </dxf>
    <dxf>
      <fill>
        <patternFill>
          <bgColor rgb="FFFFFF97"/>
        </patternFill>
      </fill>
    </dxf>
    <dxf>
      <fill>
        <patternFill>
          <bgColor theme="6" tint="0.59996337778862885"/>
        </patternFill>
      </fill>
    </dxf>
    <dxf>
      <fill>
        <patternFill patternType="solid">
          <bgColor theme="3" tint="0.59996337778862885"/>
        </patternFill>
      </fill>
    </dxf>
    <dxf>
      <fill>
        <patternFill>
          <bgColor rgb="FFF27A7A"/>
        </patternFill>
      </fill>
    </dxf>
    <dxf>
      <fill>
        <patternFill>
          <bgColor rgb="FFFFFF97"/>
        </patternFill>
      </fill>
    </dxf>
    <dxf>
      <fill>
        <patternFill>
          <bgColor theme="6" tint="0.59996337778862885"/>
        </patternFill>
      </fill>
    </dxf>
    <dxf>
      <fill>
        <patternFill patternType="solid">
          <bgColor theme="3" tint="0.59996337778862885"/>
        </patternFill>
      </fill>
    </dxf>
    <dxf>
      <fill>
        <patternFill>
          <bgColor rgb="FFF27A7A"/>
        </patternFill>
      </fill>
    </dxf>
    <dxf>
      <fill>
        <patternFill>
          <bgColor rgb="FFFFFF97"/>
        </patternFill>
      </fill>
    </dxf>
    <dxf>
      <fill>
        <patternFill>
          <bgColor theme="6" tint="0.59996337778862885"/>
        </patternFill>
      </fill>
    </dxf>
    <dxf>
      <fill>
        <patternFill patternType="solid">
          <bgColor theme="3" tint="0.59996337778862885"/>
        </patternFill>
      </fill>
    </dxf>
    <dxf>
      <fill>
        <patternFill>
          <bgColor rgb="FFF27A7A"/>
        </patternFill>
      </fill>
    </dxf>
    <dxf>
      <fill>
        <patternFill>
          <bgColor rgb="FFFFFF97"/>
        </patternFill>
      </fill>
    </dxf>
    <dxf>
      <fill>
        <patternFill>
          <bgColor theme="6" tint="0.59996337778862885"/>
        </patternFill>
      </fill>
    </dxf>
    <dxf>
      <fill>
        <patternFill patternType="solid">
          <bgColor theme="3" tint="0.59996337778862885"/>
        </patternFill>
      </fill>
    </dxf>
    <dxf>
      <fill>
        <patternFill>
          <bgColor rgb="FFF27A7A"/>
        </patternFill>
      </fill>
    </dxf>
    <dxf>
      <fill>
        <patternFill>
          <bgColor rgb="FFFFFF97"/>
        </patternFill>
      </fill>
    </dxf>
    <dxf>
      <fill>
        <patternFill>
          <bgColor theme="6" tint="0.59996337778862885"/>
        </patternFill>
      </fill>
    </dxf>
    <dxf>
      <fill>
        <patternFill patternType="solid">
          <bgColor theme="3" tint="0.59996337778862885"/>
        </patternFill>
      </fill>
    </dxf>
    <dxf>
      <fill>
        <patternFill>
          <bgColor rgb="FFF27A7A"/>
        </patternFill>
      </fill>
    </dxf>
    <dxf>
      <fill>
        <patternFill>
          <bgColor rgb="FFFFFF97"/>
        </patternFill>
      </fill>
    </dxf>
    <dxf>
      <fill>
        <patternFill>
          <bgColor theme="6" tint="0.59996337778862885"/>
        </patternFill>
      </fill>
    </dxf>
    <dxf>
      <fill>
        <patternFill patternType="solid">
          <bgColor theme="3" tint="0.59996337778862885"/>
        </patternFill>
      </fill>
    </dxf>
    <dxf>
      <fill>
        <patternFill>
          <bgColor rgb="FFF27A7A"/>
        </patternFill>
      </fill>
    </dxf>
    <dxf>
      <fill>
        <patternFill>
          <bgColor rgb="FFFFFF97"/>
        </patternFill>
      </fill>
    </dxf>
    <dxf>
      <fill>
        <patternFill>
          <bgColor theme="6" tint="0.59996337778862885"/>
        </patternFill>
      </fill>
    </dxf>
    <dxf>
      <fill>
        <patternFill patternType="solid">
          <bgColor theme="3" tint="0.59996337778862885"/>
        </patternFill>
      </fill>
    </dxf>
    <dxf>
      <fill>
        <patternFill>
          <bgColor rgb="FFF27A7A"/>
        </patternFill>
      </fill>
    </dxf>
    <dxf>
      <fill>
        <patternFill>
          <bgColor rgb="FFFFFF97"/>
        </patternFill>
      </fill>
    </dxf>
    <dxf>
      <fill>
        <patternFill>
          <bgColor theme="6" tint="0.59996337778862885"/>
        </patternFill>
      </fill>
    </dxf>
    <dxf>
      <fill>
        <patternFill patternType="solid">
          <bgColor theme="3" tint="0.59996337778862885"/>
        </patternFill>
      </fill>
    </dxf>
    <dxf>
      <fill>
        <patternFill>
          <bgColor rgb="FFF27A7A"/>
        </patternFill>
      </fill>
    </dxf>
    <dxf>
      <fill>
        <patternFill>
          <bgColor rgb="FFFFFF97"/>
        </patternFill>
      </fill>
    </dxf>
    <dxf>
      <fill>
        <patternFill>
          <bgColor theme="6" tint="0.59996337778862885"/>
        </patternFill>
      </fill>
    </dxf>
    <dxf>
      <fill>
        <patternFill patternType="solid">
          <bgColor theme="3" tint="0.59996337778862885"/>
        </patternFill>
      </fill>
    </dxf>
    <dxf>
      <fill>
        <patternFill>
          <bgColor rgb="FFF27A7A"/>
        </patternFill>
      </fill>
    </dxf>
    <dxf>
      <fill>
        <patternFill>
          <bgColor rgb="FFFFFF97"/>
        </patternFill>
      </fill>
    </dxf>
    <dxf>
      <fill>
        <patternFill>
          <bgColor theme="6" tint="0.59996337778862885"/>
        </patternFill>
      </fill>
    </dxf>
    <dxf>
      <fill>
        <patternFill patternType="solid">
          <bgColor theme="3" tint="0.59996337778862885"/>
        </patternFill>
      </fill>
    </dxf>
    <dxf>
      <fill>
        <patternFill>
          <bgColor rgb="FFF27A7A"/>
        </patternFill>
      </fill>
    </dxf>
    <dxf>
      <fill>
        <patternFill>
          <bgColor rgb="FFFFFF97"/>
        </patternFill>
      </fill>
    </dxf>
    <dxf>
      <fill>
        <patternFill>
          <bgColor theme="6" tint="0.59996337778862885"/>
        </patternFill>
      </fill>
    </dxf>
    <dxf>
      <fill>
        <patternFill patternType="solid">
          <bgColor theme="3" tint="0.59996337778862885"/>
        </patternFill>
      </fill>
    </dxf>
    <dxf>
      <fill>
        <patternFill>
          <bgColor rgb="FFF27A7A"/>
        </patternFill>
      </fill>
    </dxf>
    <dxf>
      <fill>
        <patternFill>
          <bgColor rgb="FFFFFF97"/>
        </patternFill>
      </fill>
    </dxf>
    <dxf>
      <fill>
        <patternFill>
          <bgColor theme="6" tint="0.59996337778862885"/>
        </patternFill>
      </fill>
    </dxf>
    <dxf>
      <fill>
        <patternFill patternType="solid">
          <bgColor theme="3" tint="0.59996337778862885"/>
        </patternFill>
      </fill>
    </dxf>
    <dxf>
      <fill>
        <patternFill>
          <bgColor rgb="FFF27A7A"/>
        </patternFill>
      </fill>
    </dxf>
    <dxf>
      <fill>
        <patternFill>
          <bgColor rgb="FFFFFF97"/>
        </patternFill>
      </fill>
    </dxf>
    <dxf>
      <fill>
        <patternFill>
          <bgColor theme="6" tint="0.59996337778862885"/>
        </patternFill>
      </fill>
    </dxf>
    <dxf>
      <fill>
        <patternFill patternType="solid">
          <bgColor theme="3" tint="0.59996337778862885"/>
        </patternFill>
      </fill>
    </dxf>
    <dxf>
      <fill>
        <patternFill>
          <bgColor rgb="FFF27A7A"/>
        </patternFill>
      </fill>
    </dxf>
    <dxf>
      <fill>
        <patternFill>
          <bgColor rgb="FFFFFF97"/>
        </patternFill>
      </fill>
    </dxf>
    <dxf>
      <fill>
        <patternFill>
          <bgColor theme="6" tint="0.59996337778862885"/>
        </patternFill>
      </fill>
    </dxf>
    <dxf>
      <fill>
        <patternFill patternType="solid">
          <bgColor theme="3" tint="0.59996337778862885"/>
        </patternFill>
      </fill>
    </dxf>
    <dxf>
      <fill>
        <patternFill>
          <bgColor rgb="FFF27A7A"/>
        </patternFill>
      </fill>
    </dxf>
    <dxf>
      <fill>
        <patternFill>
          <bgColor rgb="FFFFFF97"/>
        </patternFill>
      </fill>
    </dxf>
    <dxf>
      <fill>
        <patternFill>
          <bgColor theme="6" tint="0.59996337778862885"/>
        </patternFill>
      </fill>
    </dxf>
    <dxf>
      <fill>
        <patternFill patternType="solid">
          <bgColor theme="3" tint="0.59996337778862885"/>
        </patternFill>
      </fill>
    </dxf>
    <dxf>
      <fill>
        <patternFill>
          <bgColor rgb="FFF27A7A"/>
        </patternFill>
      </fill>
    </dxf>
    <dxf>
      <fill>
        <patternFill>
          <bgColor rgb="FFFFFF97"/>
        </patternFill>
      </fill>
    </dxf>
    <dxf>
      <fill>
        <patternFill>
          <bgColor theme="6" tint="0.59996337778862885"/>
        </patternFill>
      </fill>
    </dxf>
    <dxf>
      <fill>
        <patternFill patternType="solid">
          <bgColor theme="3" tint="0.59996337778862885"/>
        </patternFill>
      </fill>
    </dxf>
    <dxf>
      <fill>
        <patternFill>
          <bgColor rgb="FFF27A7A"/>
        </patternFill>
      </fill>
    </dxf>
    <dxf>
      <fill>
        <patternFill>
          <bgColor rgb="FFFFFF97"/>
        </patternFill>
      </fill>
    </dxf>
    <dxf>
      <fill>
        <patternFill>
          <bgColor theme="6" tint="0.59996337778862885"/>
        </patternFill>
      </fill>
    </dxf>
    <dxf>
      <fill>
        <patternFill patternType="solid">
          <bgColor theme="3" tint="0.59996337778862885"/>
        </patternFill>
      </fill>
    </dxf>
    <dxf>
      <fill>
        <patternFill>
          <bgColor rgb="FFF27A7A"/>
        </patternFill>
      </fill>
    </dxf>
    <dxf>
      <fill>
        <patternFill>
          <bgColor rgb="FFFFFF97"/>
        </patternFill>
      </fill>
    </dxf>
    <dxf>
      <fill>
        <patternFill>
          <bgColor theme="6" tint="0.59996337778862885"/>
        </patternFill>
      </fill>
    </dxf>
    <dxf>
      <fill>
        <patternFill patternType="solid">
          <bgColor theme="3" tint="0.59996337778862885"/>
        </patternFill>
      </fill>
    </dxf>
    <dxf>
      <fill>
        <patternFill>
          <bgColor rgb="FFF27A7A"/>
        </patternFill>
      </fill>
    </dxf>
    <dxf>
      <fill>
        <patternFill>
          <bgColor rgb="FFFFFF97"/>
        </patternFill>
      </fill>
    </dxf>
    <dxf>
      <fill>
        <patternFill>
          <bgColor theme="6" tint="0.59996337778862885"/>
        </patternFill>
      </fill>
    </dxf>
    <dxf>
      <fill>
        <patternFill patternType="solid">
          <bgColor theme="3" tint="0.59996337778862885"/>
        </patternFill>
      </fill>
    </dxf>
    <dxf>
      <fill>
        <patternFill>
          <bgColor rgb="FFF27A7A"/>
        </patternFill>
      </fill>
    </dxf>
    <dxf>
      <fill>
        <patternFill>
          <bgColor rgb="FFFFFF97"/>
        </patternFill>
      </fill>
    </dxf>
    <dxf>
      <fill>
        <patternFill>
          <bgColor theme="6" tint="0.59996337778862885"/>
        </patternFill>
      </fill>
    </dxf>
    <dxf>
      <fill>
        <patternFill patternType="solid">
          <bgColor theme="3" tint="0.59996337778862885"/>
        </patternFill>
      </fill>
    </dxf>
    <dxf>
      <fill>
        <patternFill>
          <bgColor rgb="FFF27A7A"/>
        </patternFill>
      </fill>
    </dxf>
    <dxf>
      <fill>
        <patternFill>
          <bgColor rgb="FFFFFF97"/>
        </patternFill>
      </fill>
    </dxf>
    <dxf>
      <fill>
        <patternFill>
          <bgColor theme="6" tint="0.59996337778862885"/>
        </patternFill>
      </fill>
    </dxf>
    <dxf>
      <fill>
        <patternFill patternType="solid">
          <bgColor theme="3" tint="0.59996337778862885"/>
        </patternFill>
      </fill>
    </dxf>
    <dxf>
      <fill>
        <patternFill>
          <bgColor rgb="FFF27A7A"/>
        </patternFill>
      </fill>
    </dxf>
    <dxf>
      <fill>
        <patternFill>
          <bgColor rgb="FFFFFF97"/>
        </patternFill>
      </fill>
    </dxf>
    <dxf>
      <fill>
        <patternFill>
          <bgColor theme="6" tint="0.59996337778862885"/>
        </patternFill>
      </fill>
    </dxf>
    <dxf>
      <fill>
        <patternFill patternType="solid">
          <bgColor theme="3" tint="0.59996337778862885"/>
        </patternFill>
      </fill>
    </dxf>
    <dxf>
      <fill>
        <patternFill>
          <bgColor rgb="FFF27A7A"/>
        </patternFill>
      </fill>
    </dxf>
    <dxf>
      <fill>
        <patternFill>
          <bgColor rgb="FFFFFF97"/>
        </patternFill>
      </fill>
    </dxf>
    <dxf>
      <fill>
        <patternFill>
          <bgColor theme="6" tint="0.59996337778862885"/>
        </patternFill>
      </fill>
    </dxf>
    <dxf>
      <fill>
        <patternFill patternType="solid">
          <bgColor theme="3" tint="0.59996337778862885"/>
        </patternFill>
      </fill>
    </dxf>
    <dxf>
      <fill>
        <patternFill>
          <bgColor rgb="FFF27A7A"/>
        </patternFill>
      </fill>
    </dxf>
    <dxf>
      <fill>
        <patternFill>
          <bgColor rgb="FFFFFF97"/>
        </patternFill>
      </fill>
    </dxf>
    <dxf>
      <fill>
        <patternFill>
          <bgColor theme="6" tint="0.59996337778862885"/>
        </patternFill>
      </fill>
    </dxf>
    <dxf>
      <fill>
        <patternFill patternType="solid">
          <bgColor theme="3" tint="0.59996337778862885"/>
        </patternFill>
      </fill>
    </dxf>
    <dxf>
      <fill>
        <patternFill>
          <bgColor rgb="FFF27A7A"/>
        </patternFill>
      </fill>
    </dxf>
    <dxf>
      <fill>
        <patternFill>
          <bgColor rgb="FFFFFF97"/>
        </patternFill>
      </fill>
    </dxf>
    <dxf>
      <fill>
        <patternFill>
          <bgColor theme="6" tint="0.59996337778862885"/>
        </patternFill>
      </fill>
    </dxf>
    <dxf>
      <fill>
        <patternFill patternType="solid">
          <bgColor theme="3" tint="0.59996337778862885"/>
        </patternFill>
      </fill>
    </dxf>
    <dxf>
      <fill>
        <patternFill>
          <bgColor rgb="FFF27A7A"/>
        </patternFill>
      </fill>
    </dxf>
    <dxf>
      <fill>
        <patternFill>
          <bgColor rgb="FFFFFF97"/>
        </patternFill>
      </fill>
    </dxf>
    <dxf>
      <fill>
        <patternFill>
          <bgColor theme="6" tint="0.59996337778862885"/>
        </patternFill>
      </fill>
    </dxf>
    <dxf>
      <fill>
        <patternFill patternType="solid">
          <bgColor theme="3" tint="0.59996337778862885"/>
        </patternFill>
      </fill>
    </dxf>
    <dxf>
      <fill>
        <patternFill>
          <bgColor rgb="FFF27A7A"/>
        </patternFill>
      </fill>
    </dxf>
    <dxf>
      <fill>
        <patternFill>
          <bgColor rgb="FFFFFF97"/>
        </patternFill>
      </fill>
    </dxf>
    <dxf>
      <fill>
        <patternFill>
          <bgColor theme="6" tint="0.59996337778862885"/>
        </patternFill>
      </fill>
    </dxf>
    <dxf>
      <fill>
        <patternFill patternType="solid">
          <bgColor theme="3" tint="0.59996337778862885"/>
        </patternFill>
      </fill>
    </dxf>
    <dxf>
      <fill>
        <patternFill>
          <bgColor rgb="FFF27A7A"/>
        </patternFill>
      </fill>
    </dxf>
    <dxf>
      <fill>
        <patternFill>
          <bgColor rgb="FFFFFF97"/>
        </patternFill>
      </fill>
    </dxf>
    <dxf>
      <fill>
        <patternFill>
          <bgColor theme="6" tint="0.59996337778862885"/>
        </patternFill>
      </fill>
    </dxf>
  </dxfs>
  <tableStyles count="0" defaultTableStyle="TableStyleMedium9" defaultPivotStyle="PivotStyleLight16"/>
  <colors>
    <mruColors>
      <color rgb="FFFFFF97"/>
      <color rgb="FFF27A7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U188"/>
  <sheetViews>
    <sheetView workbookViewId="0">
      <pane xSplit="4" ySplit="1" topLeftCell="E131" activePane="bottomRight" state="frozen"/>
      <selection pane="topRight" activeCell="E1" sqref="E1"/>
      <selection pane="bottomLeft" activeCell="A2" sqref="A2"/>
      <selection pane="bottomRight" activeCell="O139" sqref="O139"/>
    </sheetView>
  </sheetViews>
  <sheetFormatPr baseColWidth="10" defaultRowHeight="15" outlineLevelRow="2" x14ac:dyDescent="0.25"/>
  <cols>
    <col min="2" max="2" width="11.42578125" style="1"/>
    <col min="3" max="3" width="12.7109375" style="3" customWidth="1"/>
    <col min="4" max="4" width="11.42578125" style="1"/>
    <col min="5" max="6" width="8.7109375" style="13" customWidth="1"/>
    <col min="7" max="7" width="7.7109375" style="58" customWidth="1"/>
    <col min="8" max="10" width="7.7109375" style="13" customWidth="1"/>
    <col min="11" max="11" width="7.7109375" style="72" customWidth="1"/>
    <col min="12" max="21" width="7.7109375" style="395" customWidth="1"/>
  </cols>
  <sheetData>
    <row r="1" spans="1:21" ht="123" customHeight="1" x14ac:dyDescent="0.25">
      <c r="E1" s="16" t="s">
        <v>414</v>
      </c>
      <c r="F1" s="16" t="s">
        <v>382</v>
      </c>
      <c r="G1" s="16" t="s">
        <v>398</v>
      </c>
      <c r="H1" s="16" t="s">
        <v>383</v>
      </c>
      <c r="I1" s="16" t="s">
        <v>384</v>
      </c>
      <c r="J1" s="16" t="s">
        <v>385</v>
      </c>
      <c r="K1" s="16" t="s">
        <v>1273</v>
      </c>
      <c r="L1" s="16" t="s">
        <v>1575</v>
      </c>
      <c r="M1" s="410" t="s">
        <v>1572</v>
      </c>
      <c r="N1" s="16" t="s">
        <v>1576</v>
      </c>
      <c r="O1" s="16" t="s">
        <v>1578</v>
      </c>
      <c r="P1" s="16" t="s">
        <v>1580</v>
      </c>
      <c r="Q1" s="16" t="s">
        <v>1581</v>
      </c>
      <c r="R1" s="16" t="s">
        <v>1584</v>
      </c>
      <c r="S1" s="410" t="s">
        <v>1586</v>
      </c>
      <c r="T1" s="410" t="s">
        <v>1590</v>
      </c>
      <c r="U1" s="410" t="s">
        <v>1591</v>
      </c>
    </row>
    <row r="2" spans="1:21" s="25" customFormat="1" x14ac:dyDescent="0.25">
      <c r="B2" s="1" t="s">
        <v>1038</v>
      </c>
      <c r="C2" s="59"/>
      <c r="E2" s="61">
        <v>79.95</v>
      </c>
      <c r="F2" s="61"/>
      <c r="G2" s="61">
        <v>9.9499999999999993</v>
      </c>
      <c r="H2" s="61">
        <v>39.950000000000003</v>
      </c>
      <c r="I2" s="61">
        <v>59.95</v>
      </c>
      <c r="J2" s="61">
        <v>39.950000000000003</v>
      </c>
      <c r="K2" s="61">
        <v>59.95</v>
      </c>
      <c r="L2" s="61">
        <v>39.950000000000003</v>
      </c>
      <c r="M2" s="14"/>
      <c r="N2" s="61">
        <v>34.950000000000003</v>
      </c>
      <c r="O2" s="61">
        <v>34.950000000000003</v>
      </c>
      <c r="P2" s="61">
        <v>34.950000000000003</v>
      </c>
      <c r="Q2" s="61">
        <v>34.950000000000003</v>
      </c>
      <c r="R2" s="61">
        <v>34.950000000000003</v>
      </c>
      <c r="S2" s="14"/>
      <c r="T2" s="14"/>
      <c r="U2" s="14"/>
    </row>
    <row r="3" spans="1:21" s="25" customFormat="1" x14ac:dyDescent="0.25">
      <c r="B3" s="1" t="s">
        <v>1037</v>
      </c>
      <c r="C3" s="59"/>
      <c r="D3" s="25">
        <v>5.5</v>
      </c>
      <c r="E3" s="61"/>
      <c r="F3" s="61"/>
      <c r="G3" s="61">
        <v>9.1999999999999993</v>
      </c>
      <c r="H3" s="61">
        <v>32.200000000000003</v>
      </c>
      <c r="I3" s="61">
        <v>55.2</v>
      </c>
      <c r="J3" s="61"/>
      <c r="K3" s="14"/>
      <c r="L3" s="14"/>
      <c r="M3" s="14"/>
      <c r="N3" s="14"/>
      <c r="O3" s="14"/>
      <c r="P3" s="14"/>
      <c r="Q3" s="14"/>
      <c r="R3" s="14"/>
      <c r="S3" s="14"/>
      <c r="T3" s="14"/>
      <c r="U3" s="14"/>
    </row>
    <row r="4" spans="1:21" s="25" customFormat="1" ht="15" customHeight="1" x14ac:dyDescent="0.25">
      <c r="B4" s="1" t="s">
        <v>1039</v>
      </c>
      <c r="C4" s="59"/>
      <c r="D4" s="62" t="s">
        <v>1040</v>
      </c>
      <c r="E4" s="61"/>
      <c r="F4" s="61"/>
      <c r="G4" s="61">
        <v>8.9499999999999993</v>
      </c>
      <c r="H4" s="61"/>
      <c r="I4" s="61">
        <v>49.95</v>
      </c>
      <c r="J4" s="61"/>
      <c r="K4" s="14"/>
      <c r="L4" s="14"/>
      <c r="M4" s="14"/>
      <c r="N4" s="14"/>
      <c r="O4" s="14"/>
      <c r="P4" s="14"/>
      <c r="Q4" s="14"/>
      <c r="R4" s="14"/>
      <c r="S4" s="14"/>
      <c r="T4" s="14"/>
      <c r="U4" s="14"/>
    </row>
    <row r="5" spans="1:21" s="25" customFormat="1" x14ac:dyDescent="0.25">
      <c r="B5" s="1"/>
      <c r="C5" s="59"/>
      <c r="E5" s="60"/>
      <c r="F5" s="60"/>
      <c r="G5" s="60"/>
      <c r="H5" s="60"/>
      <c r="I5" s="60"/>
      <c r="J5" s="60"/>
      <c r="K5" s="14"/>
      <c r="L5" s="14"/>
      <c r="M5" s="14"/>
      <c r="N5" s="14"/>
      <c r="O5" s="14"/>
      <c r="P5" s="14"/>
      <c r="Q5" s="14"/>
      <c r="R5" s="14"/>
      <c r="S5" s="14"/>
      <c r="T5" s="14"/>
      <c r="U5" s="14"/>
    </row>
    <row r="6" spans="1:21" s="25" customFormat="1" x14ac:dyDescent="0.25">
      <c r="B6" s="1"/>
      <c r="C6" s="59"/>
      <c r="E6" s="60"/>
      <c r="F6" s="60"/>
      <c r="G6" s="60"/>
      <c r="H6" s="60"/>
      <c r="I6" s="60"/>
      <c r="J6" s="60"/>
      <c r="K6" s="14"/>
      <c r="L6" s="14"/>
      <c r="M6" s="14"/>
      <c r="N6" s="14"/>
      <c r="O6" s="14"/>
      <c r="P6" s="14"/>
      <c r="Q6" s="14"/>
      <c r="R6" s="14"/>
      <c r="S6" s="14"/>
      <c r="T6" s="14"/>
      <c r="U6" s="14"/>
    </row>
    <row r="7" spans="1:21" x14ac:dyDescent="0.25">
      <c r="A7" s="1" t="s">
        <v>386</v>
      </c>
      <c r="E7" s="13">
        <v>1</v>
      </c>
      <c r="H7" s="13">
        <v>1</v>
      </c>
      <c r="I7" s="13">
        <v>1</v>
      </c>
      <c r="J7" s="13">
        <v>1</v>
      </c>
      <c r="K7" s="72">
        <v>1</v>
      </c>
    </row>
    <row r="8" spans="1:21" x14ac:dyDescent="0.25">
      <c r="A8" s="1" t="s">
        <v>387</v>
      </c>
      <c r="E8" s="13">
        <v>1</v>
      </c>
      <c r="H8" s="13">
        <v>1</v>
      </c>
      <c r="I8" s="13">
        <v>1</v>
      </c>
      <c r="J8" s="13">
        <v>1</v>
      </c>
      <c r="K8" s="72">
        <v>1</v>
      </c>
    </row>
    <row r="9" spans="1:21" x14ac:dyDescent="0.25">
      <c r="A9" s="1" t="s">
        <v>388</v>
      </c>
      <c r="E9" s="13">
        <f>E10+E11</f>
        <v>39</v>
      </c>
      <c r="H9" s="13">
        <f>H10+H11</f>
        <v>10</v>
      </c>
      <c r="I9" s="13">
        <f>I10+I11</f>
        <v>17</v>
      </c>
      <c r="J9" s="47">
        <f>J10+J11</f>
        <v>9</v>
      </c>
      <c r="K9" s="72">
        <f>K10+K11</f>
        <v>16</v>
      </c>
    </row>
    <row r="10" spans="1:21" s="1" customFormat="1" outlineLevel="1" x14ac:dyDescent="0.25">
      <c r="B10" s="1" t="s">
        <v>389</v>
      </c>
      <c r="C10" s="3"/>
      <c r="D10" s="1">
        <f>SUM(E10:Y10)</f>
        <v>54</v>
      </c>
      <c r="E10" s="13">
        <v>8</v>
      </c>
      <c r="F10" s="13"/>
      <c r="G10" s="58"/>
      <c r="H10" s="13">
        <v>2</v>
      </c>
      <c r="I10" s="13">
        <v>4</v>
      </c>
      <c r="J10" s="47">
        <v>2</v>
      </c>
      <c r="K10" s="72">
        <v>4</v>
      </c>
      <c r="L10" s="395">
        <v>2</v>
      </c>
      <c r="M10" s="395"/>
      <c r="N10" s="395">
        <v>4</v>
      </c>
      <c r="O10" s="395">
        <v>4</v>
      </c>
      <c r="P10" s="395">
        <v>4</v>
      </c>
      <c r="Q10" s="395">
        <v>4</v>
      </c>
      <c r="R10" s="395">
        <v>4</v>
      </c>
      <c r="S10" s="395">
        <v>4</v>
      </c>
      <c r="T10" s="395">
        <v>4</v>
      </c>
      <c r="U10" s="395">
        <v>4</v>
      </c>
    </row>
    <row r="11" spans="1:21" s="1" customFormat="1" outlineLevel="1" x14ac:dyDescent="0.25">
      <c r="B11" s="1" t="s">
        <v>390</v>
      </c>
      <c r="C11" s="3"/>
      <c r="D11" s="353">
        <f>SUM(E11:Y11)</f>
        <v>79</v>
      </c>
      <c r="E11" s="13">
        <f>SUM(E12:E57)</f>
        <v>31</v>
      </c>
      <c r="F11" s="47">
        <f t="shared" ref="F11:L11" si="0">SUM(F12:F57)</f>
        <v>0</v>
      </c>
      <c r="G11" s="58"/>
      <c r="H11" s="47">
        <f t="shared" si="0"/>
        <v>8</v>
      </c>
      <c r="I11" s="47">
        <f t="shared" si="0"/>
        <v>13</v>
      </c>
      <c r="J11" s="47">
        <f t="shared" si="0"/>
        <v>7</v>
      </c>
      <c r="K11" s="72">
        <f t="shared" si="0"/>
        <v>12</v>
      </c>
      <c r="L11" s="395">
        <f t="shared" si="0"/>
        <v>8</v>
      </c>
      <c r="M11" s="395"/>
      <c r="N11" s="395"/>
      <c r="O11" s="395"/>
      <c r="P11" s="395"/>
      <c r="Q11" s="395"/>
      <c r="R11" s="395"/>
      <c r="S11" s="395"/>
      <c r="T11" s="395"/>
      <c r="U11" s="395"/>
    </row>
    <row r="12" spans="1:21" outlineLevel="2" x14ac:dyDescent="0.25">
      <c r="C12" s="414" t="s">
        <v>306</v>
      </c>
      <c r="D12" s="1" t="s">
        <v>391</v>
      </c>
      <c r="E12" s="13">
        <v>4</v>
      </c>
    </row>
    <row r="13" spans="1:21" outlineLevel="2" x14ac:dyDescent="0.25">
      <c r="C13" s="414"/>
      <c r="D13" s="1" t="s">
        <v>392</v>
      </c>
      <c r="E13" s="13">
        <v>1</v>
      </c>
    </row>
    <row r="14" spans="1:21" outlineLevel="2" x14ac:dyDescent="0.25">
      <c r="C14" s="414" t="s">
        <v>394</v>
      </c>
      <c r="D14" s="1" t="s">
        <v>391</v>
      </c>
      <c r="E14" s="13">
        <v>4</v>
      </c>
    </row>
    <row r="15" spans="1:21" outlineLevel="2" x14ac:dyDescent="0.25">
      <c r="C15" s="414"/>
      <c r="D15" s="1" t="s">
        <v>392</v>
      </c>
      <c r="E15" s="13">
        <v>1</v>
      </c>
    </row>
    <row r="16" spans="1:21" outlineLevel="2" x14ac:dyDescent="0.25">
      <c r="C16" s="414" t="s">
        <v>393</v>
      </c>
      <c r="D16" s="1" t="s">
        <v>391</v>
      </c>
      <c r="E16" s="13">
        <v>4</v>
      </c>
    </row>
    <row r="17" spans="3:21" outlineLevel="2" x14ac:dyDescent="0.25">
      <c r="C17" s="414"/>
      <c r="D17" s="1" t="s">
        <v>392</v>
      </c>
      <c r="E17" s="13">
        <v>1</v>
      </c>
    </row>
    <row r="18" spans="3:21" outlineLevel="2" x14ac:dyDescent="0.25">
      <c r="C18" s="414" t="s">
        <v>395</v>
      </c>
      <c r="D18" s="1" t="s">
        <v>391</v>
      </c>
      <c r="E18" s="13">
        <v>3</v>
      </c>
    </row>
    <row r="19" spans="3:21" outlineLevel="2" x14ac:dyDescent="0.25">
      <c r="C19" s="414"/>
      <c r="D19" s="1" t="s">
        <v>392</v>
      </c>
      <c r="E19" s="13">
        <v>1</v>
      </c>
    </row>
    <row r="20" spans="3:21" outlineLevel="2" x14ac:dyDescent="0.25">
      <c r="C20" s="414" t="s">
        <v>304</v>
      </c>
      <c r="D20" s="1" t="s">
        <v>391</v>
      </c>
      <c r="E20" s="13">
        <v>3</v>
      </c>
    </row>
    <row r="21" spans="3:21" outlineLevel="2" x14ac:dyDescent="0.25">
      <c r="C21" s="414"/>
      <c r="D21" s="1" t="s">
        <v>392</v>
      </c>
      <c r="E21" s="13">
        <v>1</v>
      </c>
    </row>
    <row r="22" spans="3:21" outlineLevel="2" x14ac:dyDescent="0.25">
      <c r="C22" s="414" t="s">
        <v>303</v>
      </c>
      <c r="D22" s="1" t="s">
        <v>391</v>
      </c>
      <c r="E22" s="13">
        <v>1</v>
      </c>
    </row>
    <row r="23" spans="3:21" s="1" customFormat="1" outlineLevel="2" x14ac:dyDescent="0.25">
      <c r="C23" s="414"/>
      <c r="D23" s="1" t="s">
        <v>392</v>
      </c>
      <c r="E23" s="13">
        <v>1</v>
      </c>
      <c r="F23" s="13"/>
      <c r="G23" s="58"/>
      <c r="H23" s="13"/>
      <c r="I23" s="13"/>
      <c r="J23" s="13"/>
      <c r="K23" s="72"/>
      <c r="L23" s="395"/>
      <c r="M23" s="395"/>
      <c r="N23" s="395"/>
      <c r="O23" s="395"/>
      <c r="P23" s="395"/>
      <c r="Q23" s="395"/>
      <c r="R23" s="395"/>
      <c r="S23" s="395"/>
      <c r="T23" s="395"/>
      <c r="U23" s="395"/>
    </row>
    <row r="24" spans="3:21" outlineLevel="2" x14ac:dyDescent="0.25">
      <c r="C24" s="414" t="s">
        <v>396</v>
      </c>
      <c r="D24" s="1" t="s">
        <v>391</v>
      </c>
      <c r="E24" s="13">
        <v>1</v>
      </c>
    </row>
    <row r="25" spans="3:21" s="1" customFormat="1" outlineLevel="2" x14ac:dyDescent="0.25">
      <c r="C25" s="414"/>
      <c r="D25" s="1" t="s">
        <v>392</v>
      </c>
      <c r="E25" s="13">
        <v>1</v>
      </c>
      <c r="F25" s="13"/>
      <c r="G25" s="58"/>
      <c r="H25" s="13"/>
      <c r="I25" s="13"/>
      <c r="J25" s="13"/>
      <c r="K25" s="72"/>
      <c r="L25" s="395"/>
      <c r="M25" s="395"/>
      <c r="N25" s="395"/>
      <c r="O25" s="395"/>
      <c r="P25" s="395"/>
      <c r="Q25" s="395"/>
      <c r="R25" s="395"/>
      <c r="S25" s="395"/>
      <c r="T25" s="395"/>
      <c r="U25" s="395"/>
    </row>
    <row r="26" spans="3:21" outlineLevel="2" x14ac:dyDescent="0.25">
      <c r="C26" s="414" t="s">
        <v>301</v>
      </c>
      <c r="D26" s="1" t="s">
        <v>391</v>
      </c>
      <c r="E26" s="13">
        <v>1</v>
      </c>
    </row>
    <row r="27" spans="3:21" s="1" customFormat="1" outlineLevel="2" x14ac:dyDescent="0.25">
      <c r="C27" s="414"/>
      <c r="D27" s="1" t="s">
        <v>392</v>
      </c>
      <c r="E27" s="13">
        <v>1</v>
      </c>
      <c r="F27" s="13"/>
      <c r="G27" s="58"/>
      <c r="H27" s="13"/>
      <c r="I27" s="13"/>
      <c r="J27" s="13"/>
      <c r="K27" s="72"/>
      <c r="L27" s="395"/>
      <c r="M27" s="395"/>
      <c r="N27" s="395"/>
      <c r="O27" s="395"/>
      <c r="P27" s="395"/>
      <c r="Q27" s="395"/>
      <c r="R27" s="395"/>
      <c r="S27" s="395"/>
      <c r="T27" s="395"/>
      <c r="U27" s="395"/>
    </row>
    <row r="28" spans="3:21" outlineLevel="2" x14ac:dyDescent="0.25">
      <c r="C28" s="414" t="s">
        <v>397</v>
      </c>
      <c r="D28" s="1" t="s">
        <v>391</v>
      </c>
      <c r="E28" s="13">
        <v>1</v>
      </c>
    </row>
    <row r="29" spans="3:21" outlineLevel="2" x14ac:dyDescent="0.25">
      <c r="C29" s="414"/>
      <c r="D29" s="1" t="s">
        <v>392</v>
      </c>
      <c r="E29" s="13">
        <v>1</v>
      </c>
    </row>
    <row r="30" spans="3:21" s="1" customFormat="1" outlineLevel="2" x14ac:dyDescent="0.25">
      <c r="C30" s="414" t="s">
        <v>444</v>
      </c>
      <c r="D30" s="1" t="s">
        <v>391</v>
      </c>
      <c r="E30" s="13"/>
      <c r="H30" s="13">
        <v>3</v>
      </c>
      <c r="I30" s="13"/>
      <c r="J30" s="13"/>
      <c r="K30" s="72"/>
      <c r="L30" s="395"/>
      <c r="M30" s="395"/>
      <c r="N30" s="395"/>
      <c r="O30" s="395"/>
      <c r="P30" s="395"/>
      <c r="Q30" s="395"/>
      <c r="R30" s="395"/>
      <c r="S30" s="395"/>
      <c r="T30" s="395"/>
      <c r="U30" s="395"/>
    </row>
    <row r="31" spans="3:21" s="1" customFormat="1" outlineLevel="2" x14ac:dyDescent="0.25">
      <c r="C31" s="414"/>
      <c r="D31" s="1" t="s">
        <v>392</v>
      </c>
      <c r="E31" s="13"/>
      <c r="H31" s="13">
        <v>2</v>
      </c>
      <c r="I31" s="13"/>
      <c r="J31" s="13"/>
      <c r="K31" s="72"/>
      <c r="L31" s="395"/>
      <c r="M31" s="395"/>
      <c r="N31" s="395"/>
      <c r="O31" s="395"/>
      <c r="P31" s="395"/>
      <c r="Q31" s="395"/>
      <c r="R31" s="395"/>
      <c r="S31" s="395"/>
      <c r="T31" s="395"/>
      <c r="U31" s="395"/>
    </row>
    <row r="32" spans="3:21" s="1" customFormat="1" outlineLevel="2" x14ac:dyDescent="0.25">
      <c r="C32" s="414" t="s">
        <v>443</v>
      </c>
      <c r="D32" s="1" t="s">
        <v>391</v>
      </c>
      <c r="E32" s="13"/>
      <c r="H32" s="13">
        <v>2</v>
      </c>
      <c r="I32" s="13"/>
      <c r="J32" s="13"/>
      <c r="K32" s="72"/>
      <c r="L32" s="395"/>
      <c r="M32" s="395"/>
      <c r="N32" s="395"/>
      <c r="O32" s="395"/>
      <c r="P32" s="395"/>
      <c r="Q32" s="395"/>
      <c r="R32" s="395"/>
      <c r="S32" s="395"/>
      <c r="T32" s="395"/>
      <c r="U32" s="395"/>
    </row>
    <row r="33" spans="3:21" s="1" customFormat="1" outlineLevel="2" x14ac:dyDescent="0.25">
      <c r="C33" s="414"/>
      <c r="D33" s="1" t="s">
        <v>392</v>
      </c>
      <c r="E33" s="13"/>
      <c r="H33" s="13">
        <v>1</v>
      </c>
      <c r="I33" s="13"/>
      <c r="J33" s="13"/>
      <c r="K33" s="72"/>
      <c r="L33" s="395"/>
      <c r="M33" s="395"/>
      <c r="N33" s="395"/>
      <c r="O33" s="395"/>
      <c r="P33" s="395"/>
      <c r="Q33" s="395"/>
      <c r="R33" s="395"/>
      <c r="S33" s="395"/>
      <c r="T33" s="395"/>
      <c r="U33" s="395"/>
    </row>
    <row r="34" spans="3:21" s="1" customFormat="1" outlineLevel="2" x14ac:dyDescent="0.25">
      <c r="C34" s="414" t="s">
        <v>480</v>
      </c>
      <c r="D34" s="1" t="s">
        <v>391</v>
      </c>
      <c r="E34" s="13"/>
      <c r="H34" s="13"/>
      <c r="I34" s="13">
        <v>3</v>
      </c>
      <c r="J34" s="13"/>
      <c r="K34" s="72"/>
      <c r="L34" s="395"/>
      <c r="M34" s="395"/>
      <c r="N34" s="395"/>
      <c r="O34" s="395"/>
      <c r="P34" s="395"/>
      <c r="Q34" s="395"/>
      <c r="R34" s="395"/>
      <c r="S34" s="395"/>
      <c r="T34" s="395"/>
      <c r="U34" s="395"/>
    </row>
    <row r="35" spans="3:21" s="1" customFormat="1" outlineLevel="2" x14ac:dyDescent="0.25">
      <c r="C35" s="414"/>
      <c r="D35" s="1" t="s">
        <v>392</v>
      </c>
      <c r="E35" s="13"/>
      <c r="H35" s="13"/>
      <c r="I35" s="13">
        <v>1</v>
      </c>
      <c r="J35" s="13"/>
      <c r="K35" s="72"/>
      <c r="L35" s="395"/>
      <c r="M35" s="395"/>
      <c r="N35" s="395"/>
      <c r="O35" s="395"/>
      <c r="P35" s="395"/>
      <c r="Q35" s="395"/>
      <c r="R35" s="395"/>
      <c r="S35" s="395"/>
      <c r="T35" s="395"/>
      <c r="U35" s="395"/>
    </row>
    <row r="36" spans="3:21" s="1" customFormat="1" outlineLevel="2" x14ac:dyDescent="0.25">
      <c r="C36" s="414" t="s">
        <v>481</v>
      </c>
      <c r="D36" s="1" t="s">
        <v>391</v>
      </c>
      <c r="E36" s="13"/>
      <c r="H36" s="13"/>
      <c r="I36" s="13">
        <v>3</v>
      </c>
      <c r="J36" s="13"/>
      <c r="K36" s="72"/>
      <c r="L36" s="395"/>
      <c r="M36" s="395"/>
      <c r="N36" s="395"/>
      <c r="O36" s="395"/>
      <c r="P36" s="395"/>
      <c r="Q36" s="395"/>
      <c r="R36" s="395"/>
      <c r="S36" s="395"/>
      <c r="T36" s="395"/>
      <c r="U36" s="395"/>
    </row>
    <row r="37" spans="3:21" s="1" customFormat="1" outlineLevel="2" x14ac:dyDescent="0.25">
      <c r="C37" s="414"/>
      <c r="D37" s="1" t="s">
        <v>392</v>
      </c>
      <c r="E37" s="13"/>
      <c r="H37" s="13"/>
      <c r="I37" s="13">
        <v>1</v>
      </c>
      <c r="J37" s="13"/>
      <c r="K37" s="72"/>
      <c r="L37" s="395"/>
      <c r="M37" s="395"/>
      <c r="N37" s="395"/>
      <c r="O37" s="395"/>
      <c r="P37" s="395"/>
      <c r="Q37" s="395"/>
      <c r="R37" s="395"/>
      <c r="S37" s="395"/>
      <c r="T37" s="395"/>
      <c r="U37" s="395"/>
    </row>
    <row r="38" spans="3:21" s="1" customFormat="1" outlineLevel="2" x14ac:dyDescent="0.25">
      <c r="C38" s="414" t="s">
        <v>456</v>
      </c>
      <c r="D38" s="1" t="s">
        <v>391</v>
      </c>
      <c r="E38" s="13"/>
      <c r="H38" s="13"/>
      <c r="I38" s="13">
        <v>2</v>
      </c>
      <c r="J38" s="13"/>
      <c r="K38" s="72"/>
      <c r="L38" s="395"/>
      <c r="M38" s="395"/>
      <c r="N38" s="395"/>
      <c r="O38" s="395"/>
      <c r="P38" s="395"/>
      <c r="Q38" s="395"/>
      <c r="R38" s="395"/>
      <c r="S38" s="395"/>
      <c r="T38" s="395"/>
      <c r="U38" s="395"/>
    </row>
    <row r="39" spans="3:21" s="1" customFormat="1" outlineLevel="2" x14ac:dyDescent="0.25">
      <c r="C39" s="414"/>
      <c r="D39" s="1" t="s">
        <v>392</v>
      </c>
      <c r="E39" s="13"/>
      <c r="H39" s="13"/>
      <c r="I39" s="13">
        <v>1</v>
      </c>
      <c r="J39" s="13"/>
      <c r="K39" s="72"/>
      <c r="L39" s="395"/>
      <c r="M39" s="395"/>
      <c r="N39" s="395"/>
      <c r="O39" s="395"/>
      <c r="P39" s="395"/>
      <c r="Q39" s="395"/>
      <c r="R39" s="395"/>
      <c r="S39" s="395"/>
      <c r="T39" s="395"/>
      <c r="U39" s="395"/>
    </row>
    <row r="40" spans="3:21" s="1" customFormat="1" outlineLevel="2" x14ac:dyDescent="0.25">
      <c r="C40" s="414" t="s">
        <v>457</v>
      </c>
      <c r="D40" s="1" t="s">
        <v>391</v>
      </c>
      <c r="E40" s="72"/>
      <c r="H40" s="72"/>
      <c r="I40" s="72">
        <v>1</v>
      </c>
      <c r="J40" s="72"/>
      <c r="K40" s="72"/>
      <c r="L40" s="395"/>
      <c r="M40" s="395"/>
      <c r="N40" s="395"/>
      <c r="O40" s="395"/>
      <c r="P40" s="395"/>
      <c r="Q40" s="395"/>
      <c r="R40" s="395"/>
      <c r="S40" s="395"/>
      <c r="T40" s="395"/>
      <c r="U40" s="395"/>
    </row>
    <row r="41" spans="3:21" s="1" customFormat="1" outlineLevel="2" x14ac:dyDescent="0.25">
      <c r="C41" s="414"/>
      <c r="D41" s="1" t="s">
        <v>392</v>
      </c>
      <c r="E41" s="72"/>
      <c r="H41" s="72"/>
      <c r="I41" s="72">
        <v>1</v>
      </c>
      <c r="J41" s="72"/>
      <c r="K41" s="72"/>
      <c r="L41" s="395"/>
      <c r="M41" s="395"/>
      <c r="N41" s="395"/>
      <c r="O41" s="395"/>
      <c r="P41" s="395"/>
      <c r="Q41" s="395"/>
      <c r="R41" s="395"/>
      <c r="S41" s="395"/>
      <c r="T41" s="395"/>
      <c r="U41" s="395"/>
    </row>
    <row r="42" spans="3:21" s="1" customFormat="1" outlineLevel="2" x14ac:dyDescent="0.25">
      <c r="C42" s="413" t="s">
        <v>469</v>
      </c>
      <c r="D42" s="1" t="s">
        <v>391</v>
      </c>
      <c r="E42" s="72"/>
      <c r="H42" s="72"/>
      <c r="I42" s="72"/>
      <c r="J42" s="72">
        <v>3</v>
      </c>
      <c r="K42" s="72"/>
      <c r="L42" s="395"/>
      <c r="M42" s="395"/>
      <c r="N42" s="395"/>
      <c r="O42" s="395"/>
      <c r="P42" s="395"/>
      <c r="Q42" s="395"/>
      <c r="R42" s="395"/>
      <c r="S42" s="395"/>
      <c r="T42" s="395"/>
      <c r="U42" s="395"/>
    </row>
    <row r="43" spans="3:21" s="1" customFormat="1" outlineLevel="2" x14ac:dyDescent="0.25">
      <c r="C43" s="413"/>
      <c r="D43" s="1" t="s">
        <v>392</v>
      </c>
      <c r="E43" s="72"/>
      <c r="H43" s="72"/>
      <c r="I43" s="72"/>
      <c r="J43" s="72">
        <v>1</v>
      </c>
      <c r="K43" s="72"/>
      <c r="L43" s="395"/>
      <c r="M43" s="395"/>
      <c r="N43" s="395"/>
      <c r="O43" s="395"/>
      <c r="P43" s="395"/>
      <c r="Q43" s="395"/>
      <c r="R43" s="395"/>
      <c r="S43" s="395"/>
      <c r="T43" s="395"/>
      <c r="U43" s="395"/>
    </row>
    <row r="44" spans="3:21" s="1" customFormat="1" outlineLevel="2" x14ac:dyDescent="0.25">
      <c r="C44" s="413" t="s">
        <v>470</v>
      </c>
      <c r="D44" s="1" t="s">
        <v>391</v>
      </c>
      <c r="E44" s="72"/>
      <c r="H44" s="72"/>
      <c r="I44" s="72"/>
      <c r="J44" s="72">
        <v>2</v>
      </c>
      <c r="K44" s="72"/>
      <c r="L44" s="395"/>
      <c r="M44" s="395"/>
      <c r="N44" s="395"/>
      <c r="O44" s="395"/>
      <c r="P44" s="395"/>
      <c r="Q44" s="395"/>
      <c r="R44" s="395"/>
      <c r="S44" s="395"/>
      <c r="T44" s="395"/>
      <c r="U44" s="395"/>
    </row>
    <row r="45" spans="3:21" s="1" customFormat="1" outlineLevel="2" x14ac:dyDescent="0.25">
      <c r="C45" s="413"/>
      <c r="D45" s="1" t="s">
        <v>392</v>
      </c>
      <c r="E45" s="72"/>
      <c r="H45" s="72"/>
      <c r="I45" s="72"/>
      <c r="J45" s="72">
        <v>1</v>
      </c>
      <c r="K45" s="72"/>
      <c r="L45" s="395"/>
      <c r="M45" s="395"/>
      <c r="N45" s="395"/>
      <c r="O45" s="395"/>
      <c r="P45" s="395"/>
      <c r="Q45" s="395"/>
      <c r="R45" s="395"/>
      <c r="S45" s="395"/>
      <c r="T45" s="395"/>
      <c r="U45" s="395"/>
    </row>
    <row r="46" spans="3:21" s="1" customFormat="1" outlineLevel="2" x14ac:dyDescent="0.25">
      <c r="C46" s="413" t="s">
        <v>1274</v>
      </c>
      <c r="D46" s="1" t="s">
        <v>391</v>
      </c>
      <c r="E46" s="72"/>
      <c r="H46" s="72"/>
      <c r="I46" s="72"/>
      <c r="J46" s="72"/>
      <c r="K46" s="72">
        <v>3</v>
      </c>
      <c r="L46" s="395"/>
      <c r="M46" s="395"/>
      <c r="N46" s="395"/>
      <c r="O46" s="395"/>
      <c r="P46" s="395"/>
      <c r="Q46" s="395"/>
      <c r="R46" s="395"/>
      <c r="S46" s="395"/>
      <c r="T46" s="395"/>
      <c r="U46" s="395"/>
    </row>
    <row r="47" spans="3:21" s="1" customFormat="1" outlineLevel="2" x14ac:dyDescent="0.25">
      <c r="C47" s="413"/>
      <c r="D47" s="1" t="s">
        <v>392</v>
      </c>
      <c r="E47" s="72"/>
      <c r="H47" s="72"/>
      <c r="I47" s="72"/>
      <c r="J47" s="72"/>
      <c r="K47" s="72">
        <v>1</v>
      </c>
      <c r="L47" s="395"/>
      <c r="M47" s="395"/>
      <c r="N47" s="395"/>
      <c r="O47" s="395"/>
      <c r="P47" s="395"/>
      <c r="Q47" s="395"/>
      <c r="R47" s="395"/>
      <c r="S47" s="395"/>
      <c r="T47" s="395"/>
      <c r="U47" s="395"/>
    </row>
    <row r="48" spans="3:21" s="1" customFormat="1" outlineLevel="2" x14ac:dyDescent="0.25">
      <c r="C48" s="413" t="s">
        <v>1275</v>
      </c>
      <c r="D48" s="1" t="s">
        <v>391</v>
      </c>
      <c r="E48" s="13"/>
      <c r="H48" s="13"/>
      <c r="I48" s="13"/>
      <c r="J48" s="13"/>
      <c r="K48" s="72">
        <v>3</v>
      </c>
      <c r="L48" s="395"/>
      <c r="M48" s="395"/>
      <c r="N48" s="395"/>
      <c r="O48" s="395"/>
      <c r="P48" s="395"/>
      <c r="Q48" s="395"/>
      <c r="R48" s="395"/>
      <c r="S48" s="395"/>
      <c r="T48" s="395"/>
      <c r="U48" s="395"/>
    </row>
    <row r="49" spans="1:21" s="1" customFormat="1" outlineLevel="2" x14ac:dyDescent="0.25">
      <c r="C49" s="413"/>
      <c r="D49" s="1" t="s">
        <v>392</v>
      </c>
      <c r="E49" s="13"/>
      <c r="H49" s="13"/>
      <c r="I49" s="13"/>
      <c r="J49" s="13"/>
      <c r="K49" s="72">
        <v>1</v>
      </c>
      <c r="L49" s="395"/>
      <c r="M49" s="395"/>
      <c r="N49" s="395"/>
      <c r="O49" s="395"/>
      <c r="P49" s="395"/>
      <c r="Q49" s="395"/>
      <c r="R49" s="395"/>
      <c r="S49" s="395"/>
      <c r="T49" s="395"/>
      <c r="U49" s="395"/>
    </row>
    <row r="50" spans="1:21" s="353" customFormat="1" outlineLevel="2" x14ac:dyDescent="0.25">
      <c r="C50" s="413" t="s">
        <v>1276</v>
      </c>
      <c r="D50" s="353" t="s">
        <v>391</v>
      </c>
      <c r="E50" s="395"/>
      <c r="H50" s="395"/>
      <c r="I50" s="395"/>
      <c r="J50" s="395"/>
      <c r="K50" s="395">
        <v>1</v>
      </c>
      <c r="L50" s="395"/>
      <c r="M50" s="395"/>
      <c r="N50" s="395"/>
      <c r="O50" s="395"/>
      <c r="P50" s="395"/>
      <c r="Q50" s="395"/>
      <c r="R50" s="395"/>
      <c r="S50" s="395"/>
      <c r="T50" s="395"/>
      <c r="U50" s="395"/>
    </row>
    <row r="51" spans="1:21" s="353" customFormat="1" outlineLevel="2" x14ac:dyDescent="0.25">
      <c r="C51" s="413"/>
      <c r="D51" s="353" t="s">
        <v>392</v>
      </c>
      <c r="E51" s="395"/>
      <c r="H51" s="395"/>
      <c r="I51" s="395"/>
      <c r="J51" s="395"/>
      <c r="K51" s="395">
        <v>1</v>
      </c>
      <c r="L51" s="395"/>
      <c r="M51" s="395"/>
      <c r="N51" s="395"/>
      <c r="O51" s="395"/>
      <c r="P51" s="395"/>
      <c r="Q51" s="395"/>
      <c r="R51" s="395"/>
      <c r="S51" s="395"/>
      <c r="T51" s="395"/>
      <c r="U51" s="395"/>
    </row>
    <row r="52" spans="1:21" s="353" customFormat="1" outlineLevel="2" x14ac:dyDescent="0.25">
      <c r="C52" s="413" t="s">
        <v>1277</v>
      </c>
      <c r="D52" s="353" t="s">
        <v>391</v>
      </c>
      <c r="E52" s="395"/>
      <c r="H52" s="395"/>
      <c r="I52" s="395"/>
      <c r="J52" s="395"/>
      <c r="K52" s="395">
        <v>1</v>
      </c>
      <c r="L52" s="395"/>
      <c r="M52" s="395"/>
      <c r="N52" s="395"/>
      <c r="O52" s="395"/>
      <c r="P52" s="395"/>
      <c r="Q52" s="395"/>
      <c r="R52" s="395"/>
      <c r="S52" s="395"/>
      <c r="T52" s="395"/>
      <c r="U52" s="395"/>
    </row>
    <row r="53" spans="1:21" s="353" customFormat="1" outlineLevel="2" x14ac:dyDescent="0.25">
      <c r="C53" s="413"/>
      <c r="D53" s="353" t="s">
        <v>392</v>
      </c>
      <c r="E53" s="395"/>
      <c r="H53" s="395"/>
      <c r="I53" s="395"/>
      <c r="J53" s="395"/>
      <c r="K53" s="395">
        <v>1</v>
      </c>
      <c r="L53" s="395"/>
      <c r="M53" s="395"/>
      <c r="N53" s="395"/>
      <c r="O53" s="395"/>
      <c r="P53" s="395"/>
      <c r="Q53" s="395"/>
      <c r="R53" s="395"/>
      <c r="S53" s="395"/>
      <c r="T53" s="395"/>
      <c r="U53" s="395"/>
    </row>
    <row r="54" spans="1:21" s="1" customFormat="1" outlineLevel="2" x14ac:dyDescent="0.25">
      <c r="C54" s="413" t="s">
        <v>1594</v>
      </c>
      <c r="D54" s="1" t="s">
        <v>391</v>
      </c>
      <c r="E54" s="13"/>
      <c r="H54" s="13"/>
      <c r="I54" s="13"/>
      <c r="J54" s="13"/>
      <c r="K54" s="72"/>
      <c r="L54" s="395">
        <v>4</v>
      </c>
      <c r="M54" s="395"/>
      <c r="N54" s="395"/>
      <c r="O54" s="395"/>
      <c r="P54" s="395"/>
      <c r="Q54" s="395"/>
      <c r="R54" s="395"/>
      <c r="S54" s="395"/>
      <c r="T54" s="395"/>
      <c r="U54" s="395"/>
    </row>
    <row r="55" spans="1:21" s="1" customFormat="1" outlineLevel="2" x14ac:dyDescent="0.25">
      <c r="C55" s="413"/>
      <c r="D55" s="1" t="s">
        <v>392</v>
      </c>
      <c r="E55" s="13"/>
      <c r="H55" s="13"/>
      <c r="I55" s="13"/>
      <c r="J55" s="13"/>
      <c r="K55" s="72"/>
      <c r="L55" s="395">
        <v>1</v>
      </c>
      <c r="M55" s="395"/>
      <c r="N55" s="395"/>
      <c r="O55" s="395"/>
      <c r="P55" s="395"/>
      <c r="Q55" s="395"/>
      <c r="R55" s="395"/>
      <c r="S55" s="395"/>
      <c r="T55" s="395"/>
      <c r="U55" s="395"/>
    </row>
    <row r="56" spans="1:21" s="1" customFormat="1" outlineLevel="2" x14ac:dyDescent="0.25">
      <c r="C56" s="413" t="s">
        <v>1595</v>
      </c>
      <c r="D56" s="1" t="s">
        <v>391</v>
      </c>
      <c r="E56" s="13"/>
      <c r="H56" s="13"/>
      <c r="I56" s="13"/>
      <c r="J56" s="13"/>
      <c r="K56" s="72"/>
      <c r="L56" s="395">
        <v>2</v>
      </c>
      <c r="M56" s="395"/>
      <c r="N56" s="395"/>
      <c r="O56" s="395"/>
      <c r="P56" s="395"/>
      <c r="Q56" s="395"/>
      <c r="R56" s="395"/>
      <c r="S56" s="395"/>
      <c r="T56" s="395"/>
      <c r="U56" s="395"/>
    </row>
    <row r="57" spans="1:21" s="1" customFormat="1" outlineLevel="2" x14ac:dyDescent="0.25">
      <c r="C57" s="413"/>
      <c r="D57" s="1" t="s">
        <v>392</v>
      </c>
      <c r="E57" s="13"/>
      <c r="H57" s="13"/>
      <c r="I57" s="13"/>
      <c r="J57" s="13"/>
      <c r="K57" s="72"/>
      <c r="L57" s="395">
        <v>1</v>
      </c>
      <c r="M57" s="395"/>
      <c r="N57" s="395"/>
      <c r="O57" s="395"/>
      <c r="P57" s="395"/>
      <c r="Q57" s="395"/>
      <c r="R57" s="395"/>
      <c r="S57" s="395"/>
      <c r="T57" s="395"/>
      <c r="U57" s="395"/>
    </row>
    <row r="58" spans="1:21" x14ac:dyDescent="0.25">
      <c r="A58" s="1" t="s">
        <v>398</v>
      </c>
      <c r="C58" s="23"/>
      <c r="E58" s="13">
        <f>SUM(E59:E65)</f>
        <v>9</v>
      </c>
      <c r="G58" s="58">
        <f>SUM(G59:G65)</f>
        <v>9</v>
      </c>
      <c r="I58" s="13">
        <f>SUM(I59:I65)</f>
        <v>2</v>
      </c>
      <c r="J58" s="47">
        <f>SUM(J59:J65)</f>
        <v>1</v>
      </c>
      <c r="K58" s="72">
        <f>SUM(K59:K65)</f>
        <v>2</v>
      </c>
    </row>
    <row r="59" spans="1:21" outlineLevel="1" x14ac:dyDescent="0.25">
      <c r="B59" s="1" t="s">
        <v>399</v>
      </c>
      <c r="E59" s="13">
        <v>1</v>
      </c>
      <c r="G59" s="58">
        <v>1</v>
      </c>
    </row>
    <row r="60" spans="1:21" outlineLevel="1" x14ac:dyDescent="0.25">
      <c r="B60" s="1" t="s">
        <v>400</v>
      </c>
      <c r="E60" s="13">
        <v>2</v>
      </c>
      <c r="G60" s="58">
        <v>2</v>
      </c>
    </row>
    <row r="61" spans="1:21" outlineLevel="1" x14ac:dyDescent="0.25">
      <c r="B61" s="1" t="s">
        <v>401</v>
      </c>
      <c r="E61" s="13">
        <v>2</v>
      </c>
      <c r="G61" s="58">
        <v>2</v>
      </c>
    </row>
    <row r="62" spans="1:21" s="1" customFormat="1" outlineLevel="1" x14ac:dyDescent="0.25">
      <c r="B62" s="1" t="s">
        <v>458</v>
      </c>
      <c r="C62" s="3"/>
      <c r="E62" s="13"/>
      <c r="F62" s="13"/>
      <c r="G62" s="58"/>
      <c r="H62" s="13"/>
      <c r="I62" s="13">
        <v>2</v>
      </c>
      <c r="J62" s="13">
        <v>1</v>
      </c>
      <c r="K62" s="72">
        <v>2</v>
      </c>
      <c r="L62" s="395"/>
      <c r="M62" s="395"/>
      <c r="N62" s="395"/>
      <c r="O62" s="395"/>
      <c r="P62" s="395"/>
      <c r="Q62" s="395"/>
      <c r="R62" s="395"/>
      <c r="S62" s="395"/>
      <c r="T62" s="395"/>
      <c r="U62" s="395"/>
    </row>
    <row r="63" spans="1:21" outlineLevel="1" x14ac:dyDescent="0.25">
      <c r="B63" s="1" t="s">
        <v>402</v>
      </c>
      <c r="E63" s="13">
        <v>1</v>
      </c>
      <c r="G63" s="58">
        <v>1</v>
      </c>
    </row>
    <row r="64" spans="1:21" outlineLevel="1" x14ac:dyDescent="0.25">
      <c r="B64" s="1" t="s">
        <v>403</v>
      </c>
      <c r="E64" s="13">
        <v>2</v>
      </c>
      <c r="G64" s="58">
        <v>2</v>
      </c>
    </row>
    <row r="65" spans="1:21" outlineLevel="1" x14ac:dyDescent="0.25">
      <c r="B65" s="1" t="s">
        <v>404</v>
      </c>
      <c r="E65" s="13">
        <v>1</v>
      </c>
      <c r="G65" s="58">
        <v>1</v>
      </c>
    </row>
    <row r="66" spans="1:21" x14ac:dyDescent="0.25">
      <c r="A66" s="1" t="s">
        <v>405</v>
      </c>
      <c r="D66" s="353">
        <f>SUM(E66:Y66)</f>
        <v>14</v>
      </c>
      <c r="E66" s="13">
        <v>7</v>
      </c>
      <c r="I66" s="13">
        <v>3</v>
      </c>
      <c r="K66" s="72">
        <v>4</v>
      </c>
    </row>
    <row r="67" spans="1:21" x14ac:dyDescent="0.25">
      <c r="A67" s="1" t="s">
        <v>406</v>
      </c>
      <c r="D67" s="353">
        <f>SUM(E67:Y67)</f>
        <v>70</v>
      </c>
      <c r="E67" s="13">
        <v>8</v>
      </c>
      <c r="F67" s="13">
        <v>48</v>
      </c>
      <c r="H67" s="13">
        <v>2</v>
      </c>
      <c r="I67" s="13">
        <v>4</v>
      </c>
      <c r="J67" s="13">
        <v>2</v>
      </c>
      <c r="K67" s="72">
        <v>4</v>
      </c>
      <c r="L67" s="395">
        <v>2</v>
      </c>
    </row>
    <row r="68" spans="1:21" x14ac:dyDescent="0.25">
      <c r="A68" s="1" t="s">
        <v>407</v>
      </c>
      <c r="E68" s="13">
        <v>1</v>
      </c>
    </row>
    <row r="69" spans="1:21" x14ac:dyDescent="0.25">
      <c r="A69" s="1" t="s">
        <v>408</v>
      </c>
      <c r="C69" s="3">
        <f>SUM(E69:U69)</f>
        <v>425</v>
      </c>
      <c r="E69" s="13">
        <f>E70+E93+E96+E106+E107+E108+E109+E110</f>
        <v>152</v>
      </c>
      <c r="F69" s="395">
        <f>F70+F93+F96+F106+F107+F108+F109+F110</f>
        <v>3</v>
      </c>
      <c r="H69" s="395">
        <f t="shared" ref="H69:L69" si="1">H70+H93+H96+H106+H107+H108+H109+H110</f>
        <v>38</v>
      </c>
      <c r="I69" s="395">
        <f t="shared" si="1"/>
        <v>77</v>
      </c>
      <c r="J69" s="395">
        <f t="shared" si="1"/>
        <v>43</v>
      </c>
      <c r="K69" s="395">
        <f t="shared" si="1"/>
        <v>73</v>
      </c>
      <c r="L69" s="395">
        <f t="shared" si="1"/>
        <v>39</v>
      </c>
    </row>
    <row r="70" spans="1:21" outlineLevel="1" x14ac:dyDescent="0.25">
      <c r="B70" s="1" t="s">
        <v>172</v>
      </c>
      <c r="E70" s="13">
        <f>SUM(E71:E92)</f>
        <v>84</v>
      </c>
      <c r="H70" s="72">
        <f>SUM(H71:H92)</f>
        <v>22</v>
      </c>
      <c r="I70" s="72">
        <f>SUM(I71:I92)</f>
        <v>43</v>
      </c>
      <c r="J70" s="72">
        <f>SUM(J71:J92)</f>
        <v>22</v>
      </c>
      <c r="K70" s="72">
        <f>SUM(K71:K92)</f>
        <v>45</v>
      </c>
      <c r="L70" s="395">
        <f>SUM(L71:L92)</f>
        <v>21</v>
      </c>
    </row>
    <row r="71" spans="1:21" outlineLevel="2" x14ac:dyDescent="0.25">
      <c r="C71" s="3" t="s">
        <v>24</v>
      </c>
      <c r="E71" s="13">
        <v>11</v>
      </c>
    </row>
    <row r="72" spans="1:21" outlineLevel="2" x14ac:dyDescent="0.25">
      <c r="C72" s="3" t="s">
        <v>23</v>
      </c>
      <c r="E72" s="13">
        <v>10</v>
      </c>
    </row>
    <row r="73" spans="1:21" outlineLevel="2" x14ac:dyDescent="0.25">
      <c r="C73" s="3" t="s">
        <v>28</v>
      </c>
      <c r="E73" s="13">
        <v>11</v>
      </c>
    </row>
    <row r="74" spans="1:21" outlineLevel="2" x14ac:dyDescent="0.25">
      <c r="C74" s="3" t="s">
        <v>29</v>
      </c>
      <c r="E74" s="13">
        <v>10</v>
      </c>
    </row>
    <row r="75" spans="1:21" outlineLevel="2" x14ac:dyDescent="0.25">
      <c r="C75" s="3" t="s">
        <v>89</v>
      </c>
      <c r="E75" s="13">
        <v>11</v>
      </c>
    </row>
    <row r="76" spans="1:21" outlineLevel="2" x14ac:dyDescent="0.25">
      <c r="C76" s="3" t="s">
        <v>90</v>
      </c>
      <c r="E76" s="13">
        <v>10</v>
      </c>
    </row>
    <row r="77" spans="1:21" outlineLevel="2" x14ac:dyDescent="0.25">
      <c r="C77" s="2" t="s">
        <v>67</v>
      </c>
      <c r="E77" s="13">
        <v>10</v>
      </c>
    </row>
    <row r="78" spans="1:21" outlineLevel="2" x14ac:dyDescent="0.25">
      <c r="C78" s="2" t="s">
        <v>68</v>
      </c>
      <c r="E78" s="13">
        <v>11</v>
      </c>
    </row>
    <row r="79" spans="1:21" s="1" customFormat="1" outlineLevel="2" x14ac:dyDescent="0.25">
      <c r="C79" s="2" t="s">
        <v>447</v>
      </c>
      <c r="E79" s="13"/>
      <c r="F79" s="13"/>
      <c r="G79" s="58"/>
      <c r="H79" s="13">
        <v>11</v>
      </c>
      <c r="I79" s="13"/>
      <c r="J79" s="13"/>
      <c r="K79" s="72"/>
      <c r="L79" s="395"/>
      <c r="M79" s="395"/>
      <c r="N79" s="395"/>
      <c r="O79" s="395"/>
      <c r="P79" s="395"/>
      <c r="Q79" s="395"/>
      <c r="R79" s="395"/>
      <c r="S79" s="395"/>
      <c r="T79" s="395"/>
      <c r="U79" s="395"/>
    </row>
    <row r="80" spans="1:21" s="1" customFormat="1" outlineLevel="2" x14ac:dyDescent="0.25">
      <c r="C80" s="2" t="s">
        <v>448</v>
      </c>
      <c r="E80" s="13"/>
      <c r="F80" s="13"/>
      <c r="G80" s="58"/>
      <c r="H80" s="13">
        <v>11</v>
      </c>
      <c r="I80" s="13"/>
      <c r="J80" s="13"/>
      <c r="K80" s="72"/>
      <c r="L80" s="395"/>
      <c r="M80" s="395"/>
      <c r="N80" s="395"/>
      <c r="O80" s="395"/>
      <c r="P80" s="395"/>
      <c r="Q80" s="395"/>
      <c r="R80" s="395"/>
      <c r="S80" s="395"/>
      <c r="T80" s="395"/>
      <c r="U80" s="395"/>
    </row>
    <row r="81" spans="2:21" s="1" customFormat="1" outlineLevel="2" x14ac:dyDescent="0.25">
      <c r="C81" s="2" t="s">
        <v>479</v>
      </c>
      <c r="E81" s="13"/>
      <c r="F81" s="13"/>
      <c r="G81" s="58"/>
      <c r="H81" s="13"/>
      <c r="I81" s="13">
        <v>12</v>
      </c>
      <c r="J81" s="13"/>
      <c r="K81" s="72"/>
      <c r="L81" s="395"/>
      <c r="M81" s="395"/>
      <c r="N81" s="395"/>
      <c r="O81" s="395"/>
      <c r="P81" s="395"/>
      <c r="Q81" s="395"/>
      <c r="R81" s="395"/>
      <c r="S81" s="395"/>
      <c r="T81" s="395"/>
      <c r="U81" s="395"/>
    </row>
    <row r="82" spans="2:21" s="1" customFormat="1" outlineLevel="2" x14ac:dyDescent="0.25">
      <c r="C82" s="2" t="s">
        <v>459</v>
      </c>
      <c r="E82" s="13"/>
      <c r="F82" s="13"/>
      <c r="G82" s="58"/>
      <c r="H82" s="13"/>
      <c r="I82" s="13">
        <v>10</v>
      </c>
      <c r="J82" s="13"/>
      <c r="K82" s="72"/>
      <c r="L82" s="395"/>
      <c r="M82" s="395"/>
      <c r="N82" s="395"/>
      <c r="O82" s="395"/>
      <c r="P82" s="395"/>
      <c r="Q82" s="395"/>
      <c r="R82" s="395"/>
      <c r="S82" s="395"/>
      <c r="T82" s="395"/>
      <c r="U82" s="395"/>
    </row>
    <row r="83" spans="2:21" s="1" customFormat="1" outlineLevel="2" x14ac:dyDescent="0.25">
      <c r="C83" s="2" t="s">
        <v>460</v>
      </c>
      <c r="E83" s="13"/>
      <c r="F83" s="13"/>
      <c r="G83" s="58"/>
      <c r="H83" s="13"/>
      <c r="I83" s="13">
        <v>11</v>
      </c>
      <c r="J83" s="13"/>
      <c r="K83" s="72"/>
      <c r="L83" s="395"/>
      <c r="M83" s="395"/>
      <c r="N83" s="395"/>
      <c r="O83" s="395"/>
      <c r="P83" s="395"/>
      <c r="Q83" s="395"/>
      <c r="R83" s="395"/>
      <c r="S83" s="395"/>
      <c r="T83" s="395"/>
      <c r="U83" s="395"/>
    </row>
    <row r="84" spans="2:21" s="1" customFormat="1" outlineLevel="2" x14ac:dyDescent="0.25">
      <c r="C84" s="2" t="s">
        <v>461</v>
      </c>
      <c r="E84" s="13"/>
      <c r="F84" s="13"/>
      <c r="G84" s="58"/>
      <c r="H84" s="13"/>
      <c r="I84" s="13">
        <v>10</v>
      </c>
      <c r="J84" s="13"/>
      <c r="K84" s="72"/>
      <c r="L84" s="395"/>
      <c r="M84" s="395"/>
      <c r="N84" s="395"/>
      <c r="O84" s="395"/>
      <c r="P84" s="395"/>
      <c r="Q84" s="395"/>
      <c r="R84" s="395"/>
      <c r="S84" s="395"/>
      <c r="T84" s="395"/>
      <c r="U84" s="395"/>
    </row>
    <row r="85" spans="2:21" s="1" customFormat="1" outlineLevel="2" x14ac:dyDescent="0.25">
      <c r="C85" s="2" t="s">
        <v>1353</v>
      </c>
      <c r="E85" s="13"/>
      <c r="F85" s="13"/>
      <c r="G85" s="58"/>
      <c r="H85" s="13"/>
      <c r="I85" s="13"/>
      <c r="J85" s="13">
        <v>11</v>
      </c>
      <c r="K85" s="72"/>
      <c r="L85" s="395"/>
      <c r="M85" s="395"/>
      <c r="N85" s="395"/>
      <c r="O85" s="395"/>
      <c r="P85" s="395"/>
      <c r="Q85" s="395"/>
      <c r="R85" s="395"/>
      <c r="S85" s="395"/>
      <c r="T85" s="395"/>
      <c r="U85" s="395"/>
    </row>
    <row r="86" spans="2:21" s="1" customFormat="1" outlineLevel="2" x14ac:dyDescent="0.25">
      <c r="C86" s="2" t="s">
        <v>1366</v>
      </c>
      <c r="E86" s="13"/>
      <c r="F86" s="13"/>
      <c r="G86" s="58"/>
      <c r="H86" s="13"/>
      <c r="I86" s="13"/>
      <c r="J86" s="13">
        <v>11</v>
      </c>
      <c r="K86" s="72"/>
      <c r="L86" s="395"/>
      <c r="M86" s="395"/>
      <c r="N86" s="395"/>
      <c r="O86" s="395"/>
      <c r="P86" s="395"/>
      <c r="Q86" s="395"/>
      <c r="R86" s="395"/>
      <c r="S86" s="395"/>
      <c r="T86" s="395"/>
      <c r="U86" s="395"/>
    </row>
    <row r="87" spans="2:21" s="1" customFormat="1" outlineLevel="2" x14ac:dyDescent="0.25">
      <c r="C87" s="411" t="s">
        <v>1278</v>
      </c>
      <c r="E87" s="72"/>
      <c r="F87" s="72"/>
      <c r="G87" s="72"/>
      <c r="H87" s="72"/>
      <c r="I87" s="72"/>
      <c r="J87" s="72"/>
      <c r="K87" s="72">
        <v>11</v>
      </c>
      <c r="L87" s="395"/>
      <c r="M87" s="395"/>
      <c r="N87" s="395"/>
      <c r="O87" s="395"/>
      <c r="P87" s="395"/>
      <c r="Q87" s="395"/>
      <c r="R87" s="395"/>
      <c r="S87" s="395"/>
      <c r="T87" s="395"/>
      <c r="U87" s="395"/>
    </row>
    <row r="88" spans="2:21" s="1" customFormat="1" outlineLevel="2" x14ac:dyDescent="0.25">
      <c r="C88" s="411" t="s">
        <v>1279</v>
      </c>
      <c r="E88" s="72"/>
      <c r="F88" s="72"/>
      <c r="G88" s="72"/>
      <c r="H88" s="72"/>
      <c r="I88" s="72"/>
      <c r="J88" s="72"/>
      <c r="K88" s="72">
        <v>11</v>
      </c>
      <c r="L88" s="395"/>
      <c r="M88" s="395"/>
      <c r="N88" s="395"/>
      <c r="O88" s="395"/>
      <c r="P88" s="395"/>
      <c r="Q88" s="395"/>
      <c r="R88" s="395"/>
      <c r="S88" s="395"/>
      <c r="T88" s="395"/>
      <c r="U88" s="395"/>
    </row>
    <row r="89" spans="2:21" s="353" customFormat="1" outlineLevel="2" x14ac:dyDescent="0.25">
      <c r="C89" s="411" t="s">
        <v>1280</v>
      </c>
      <c r="E89" s="395"/>
      <c r="F89" s="395"/>
      <c r="G89" s="395"/>
      <c r="H89" s="395"/>
      <c r="I89" s="395"/>
      <c r="J89" s="395"/>
      <c r="K89" s="395">
        <v>12</v>
      </c>
      <c r="L89" s="395"/>
      <c r="M89" s="395"/>
      <c r="N89" s="395"/>
      <c r="O89" s="395"/>
      <c r="P89" s="395"/>
      <c r="Q89" s="395"/>
      <c r="R89" s="395"/>
      <c r="S89" s="395"/>
      <c r="T89" s="395"/>
      <c r="U89" s="395"/>
    </row>
    <row r="90" spans="2:21" s="353" customFormat="1" outlineLevel="2" x14ac:dyDescent="0.25">
      <c r="C90" s="411" t="s">
        <v>1281</v>
      </c>
      <c r="E90" s="395"/>
      <c r="F90" s="395"/>
      <c r="G90" s="395"/>
      <c r="H90" s="395"/>
      <c r="I90" s="395"/>
      <c r="J90" s="395"/>
      <c r="K90" s="395">
        <v>11</v>
      </c>
      <c r="L90" s="395"/>
      <c r="M90" s="395"/>
      <c r="N90" s="395"/>
      <c r="O90" s="395"/>
      <c r="P90" s="395"/>
      <c r="Q90" s="395"/>
      <c r="R90" s="395"/>
      <c r="S90" s="395"/>
      <c r="T90" s="395"/>
      <c r="U90" s="395"/>
    </row>
    <row r="91" spans="2:21" s="1" customFormat="1" outlineLevel="2" x14ac:dyDescent="0.25">
      <c r="C91" s="411" t="s">
        <v>1597</v>
      </c>
      <c r="E91" s="72"/>
      <c r="F91" s="72"/>
      <c r="G91" s="72"/>
      <c r="H91" s="72"/>
      <c r="I91" s="72"/>
      <c r="J91" s="72"/>
      <c r="K91" s="72"/>
      <c r="L91" s="395">
        <v>11</v>
      </c>
      <c r="M91" s="395"/>
      <c r="N91" s="395"/>
      <c r="O91" s="395"/>
      <c r="P91" s="395"/>
      <c r="Q91" s="395"/>
      <c r="R91" s="395"/>
      <c r="S91" s="395"/>
      <c r="T91" s="395"/>
      <c r="U91" s="395"/>
    </row>
    <row r="92" spans="2:21" s="1" customFormat="1" outlineLevel="2" x14ac:dyDescent="0.25">
      <c r="C92" s="411" t="s">
        <v>1596</v>
      </c>
      <c r="E92" s="72"/>
      <c r="F92" s="72"/>
      <c r="G92" s="72"/>
      <c r="H92" s="72"/>
      <c r="I92" s="72"/>
      <c r="J92" s="72"/>
      <c r="K92" s="72"/>
      <c r="L92" s="395">
        <v>10</v>
      </c>
      <c r="M92" s="395"/>
      <c r="N92" s="395"/>
      <c r="O92" s="395"/>
      <c r="P92" s="395"/>
      <c r="Q92" s="395"/>
      <c r="R92" s="395"/>
      <c r="S92" s="395"/>
      <c r="T92" s="395"/>
      <c r="U92" s="395"/>
    </row>
    <row r="93" spans="2:21" outlineLevel="1" x14ac:dyDescent="0.25">
      <c r="B93" s="1" t="s">
        <v>437</v>
      </c>
      <c r="E93" s="13">
        <f>SUM(E94:E95)</f>
        <v>34</v>
      </c>
      <c r="H93" s="13">
        <f>SUM(H94:H95)</f>
        <v>9</v>
      </c>
      <c r="I93" s="13">
        <f>SUM(I94:I95)</f>
        <v>21</v>
      </c>
      <c r="J93" s="13">
        <f>SUM(J94:J95)</f>
        <v>13</v>
      </c>
      <c r="K93" s="395">
        <f>SUM(K94:K95)</f>
        <v>21</v>
      </c>
      <c r="L93" s="395">
        <f>SUM(L94:L95)</f>
        <v>9</v>
      </c>
    </row>
    <row r="94" spans="2:21" outlineLevel="2" x14ac:dyDescent="0.25">
      <c r="C94" s="3" t="s">
        <v>112</v>
      </c>
      <c r="D94" s="353">
        <f>SUM(E94:Y94)</f>
        <v>59</v>
      </c>
      <c r="E94" s="13">
        <v>20</v>
      </c>
      <c r="H94" s="13">
        <v>4</v>
      </c>
      <c r="I94" s="13">
        <v>11</v>
      </c>
      <c r="J94" s="13">
        <v>8</v>
      </c>
      <c r="K94" s="72">
        <v>11</v>
      </c>
      <c r="L94" s="395">
        <v>5</v>
      </c>
    </row>
    <row r="95" spans="2:21" outlineLevel="2" x14ac:dyDescent="0.25">
      <c r="C95" s="3" t="s">
        <v>156</v>
      </c>
      <c r="D95" s="353">
        <f>SUM(E95:Y95)</f>
        <v>48</v>
      </c>
      <c r="E95" s="13">
        <v>14</v>
      </c>
      <c r="H95" s="13">
        <v>5</v>
      </c>
      <c r="I95" s="13">
        <v>10</v>
      </c>
      <c r="J95" s="13">
        <v>5</v>
      </c>
      <c r="K95" s="72">
        <v>10</v>
      </c>
      <c r="L95" s="395">
        <v>4</v>
      </c>
    </row>
    <row r="96" spans="2:21" outlineLevel="1" x14ac:dyDescent="0.25">
      <c r="B96" s="1" t="s">
        <v>426</v>
      </c>
      <c r="E96" s="13">
        <f>SUM(E97:E105)</f>
        <v>16</v>
      </c>
      <c r="H96" s="13">
        <f>SUM(H97:H105)</f>
        <v>4</v>
      </c>
      <c r="I96" s="13">
        <f>SUM(I97:I105)</f>
        <v>4</v>
      </c>
      <c r="J96" s="13">
        <f>SUM(J97:J105)</f>
        <v>4</v>
      </c>
      <c r="K96" s="72">
        <f>SUM(K97:K105)</f>
        <v>4</v>
      </c>
      <c r="L96" s="395">
        <f>SUM(L97:L105)</f>
        <v>4</v>
      </c>
    </row>
    <row r="97" spans="1:21" outlineLevel="2" x14ac:dyDescent="0.25">
      <c r="C97" s="3" t="s">
        <v>409</v>
      </c>
      <c r="E97" s="13">
        <v>4</v>
      </c>
    </row>
    <row r="98" spans="1:21" outlineLevel="2" x14ac:dyDescent="0.25">
      <c r="C98" s="3" t="s">
        <v>410</v>
      </c>
      <c r="E98" s="13">
        <v>4</v>
      </c>
    </row>
    <row r="99" spans="1:21" outlineLevel="2" x14ac:dyDescent="0.25">
      <c r="C99" s="3" t="s">
        <v>411</v>
      </c>
      <c r="E99" s="13">
        <v>4</v>
      </c>
    </row>
    <row r="100" spans="1:21" outlineLevel="2" x14ac:dyDescent="0.25">
      <c r="C100" s="3" t="s">
        <v>412</v>
      </c>
      <c r="E100" s="13">
        <v>4</v>
      </c>
    </row>
    <row r="101" spans="1:21" s="1" customFormat="1" outlineLevel="2" x14ac:dyDescent="0.25">
      <c r="C101" s="3" t="s">
        <v>449</v>
      </c>
      <c r="E101" s="13"/>
      <c r="F101" s="13"/>
      <c r="G101" s="58"/>
      <c r="H101" s="13">
        <v>4</v>
      </c>
      <c r="I101" s="13"/>
      <c r="J101" s="13"/>
      <c r="K101" s="72"/>
      <c r="L101" s="395"/>
      <c r="M101" s="395"/>
      <c r="N101" s="395"/>
      <c r="O101" s="395"/>
      <c r="P101" s="395"/>
      <c r="Q101" s="395"/>
      <c r="R101" s="395"/>
      <c r="S101" s="395"/>
      <c r="T101" s="395"/>
      <c r="U101" s="395"/>
    </row>
    <row r="102" spans="1:21" s="1" customFormat="1" outlineLevel="2" x14ac:dyDescent="0.25">
      <c r="C102" s="3" t="s">
        <v>321</v>
      </c>
      <c r="E102" s="13"/>
      <c r="F102" s="13"/>
      <c r="G102" s="58"/>
      <c r="H102" s="13"/>
      <c r="I102" s="13">
        <v>4</v>
      </c>
      <c r="J102" s="13"/>
      <c r="K102" s="72"/>
      <c r="L102" s="395"/>
      <c r="M102" s="395"/>
      <c r="N102" s="395"/>
      <c r="O102" s="395"/>
      <c r="P102" s="395"/>
      <c r="Q102" s="395"/>
      <c r="R102" s="395"/>
      <c r="S102" s="395"/>
      <c r="T102" s="395"/>
      <c r="U102" s="395"/>
    </row>
    <row r="103" spans="1:21" s="1" customFormat="1" outlineLevel="2" x14ac:dyDescent="0.25">
      <c r="C103" s="3" t="s">
        <v>471</v>
      </c>
      <c r="E103" s="72"/>
      <c r="F103" s="72"/>
      <c r="G103" s="72"/>
      <c r="H103" s="72"/>
      <c r="I103" s="72"/>
      <c r="J103" s="72">
        <v>4</v>
      </c>
      <c r="K103" s="72"/>
      <c r="L103" s="395"/>
      <c r="M103" s="395"/>
      <c r="N103" s="395"/>
      <c r="O103" s="395"/>
      <c r="P103" s="395"/>
      <c r="Q103" s="395"/>
      <c r="R103" s="395"/>
      <c r="S103" s="395"/>
      <c r="T103" s="395"/>
      <c r="U103" s="395"/>
    </row>
    <row r="104" spans="1:21" s="353" customFormat="1" outlineLevel="2" x14ac:dyDescent="0.25">
      <c r="C104" s="3" t="s">
        <v>1282</v>
      </c>
      <c r="E104" s="395"/>
      <c r="F104" s="395"/>
      <c r="G104" s="395"/>
      <c r="H104" s="395"/>
      <c r="I104" s="395"/>
      <c r="J104" s="395"/>
      <c r="K104" s="395">
        <v>4</v>
      </c>
      <c r="L104" s="395"/>
      <c r="M104" s="395"/>
      <c r="N104" s="395"/>
      <c r="O104" s="395"/>
      <c r="P104" s="395"/>
      <c r="Q104" s="395"/>
      <c r="R104" s="395"/>
      <c r="S104" s="395"/>
      <c r="T104" s="395"/>
      <c r="U104" s="395"/>
    </row>
    <row r="105" spans="1:21" s="1" customFormat="1" outlineLevel="2" x14ac:dyDescent="0.25">
      <c r="C105" s="3" t="s">
        <v>1598</v>
      </c>
      <c r="E105" s="13"/>
      <c r="F105" s="13"/>
      <c r="G105" s="58"/>
      <c r="H105" s="13"/>
      <c r="I105" s="13"/>
      <c r="J105" s="13"/>
      <c r="K105" s="72"/>
      <c r="L105" s="395">
        <v>4</v>
      </c>
      <c r="M105" s="395"/>
      <c r="N105" s="395"/>
      <c r="O105" s="395"/>
      <c r="P105" s="395"/>
      <c r="Q105" s="395"/>
      <c r="R105" s="395"/>
      <c r="S105" s="395"/>
      <c r="T105" s="395"/>
      <c r="U105" s="395"/>
    </row>
    <row r="106" spans="1:21" outlineLevel="1" x14ac:dyDescent="0.25">
      <c r="B106" s="1" t="s">
        <v>413</v>
      </c>
      <c r="D106" s="353">
        <f>SUM(E106:Y106)</f>
        <v>14</v>
      </c>
      <c r="E106" s="13">
        <v>12</v>
      </c>
      <c r="H106" s="13">
        <v>1</v>
      </c>
      <c r="J106" s="13">
        <v>1</v>
      </c>
    </row>
    <row r="107" spans="1:21" outlineLevel="1" x14ac:dyDescent="0.25">
      <c r="B107" s="1" t="s">
        <v>438</v>
      </c>
      <c r="D107" s="353">
        <f>SUM(E107:Y107)</f>
        <v>21</v>
      </c>
      <c r="E107" s="13">
        <v>6</v>
      </c>
      <c r="H107" s="13">
        <v>2</v>
      </c>
      <c r="I107" s="13">
        <v>3</v>
      </c>
      <c r="J107" s="13">
        <v>3</v>
      </c>
      <c r="K107" s="72">
        <v>3</v>
      </c>
      <c r="L107" s="395">
        <v>4</v>
      </c>
    </row>
    <row r="108" spans="1:21" s="1" customFormat="1" outlineLevel="1" x14ac:dyDescent="0.25">
      <c r="B108" s="1" t="s">
        <v>427</v>
      </c>
      <c r="C108" s="3"/>
      <c r="E108" s="13"/>
      <c r="F108" s="13">
        <v>3</v>
      </c>
      <c r="G108" s="58"/>
      <c r="H108" s="13"/>
      <c r="I108" s="13"/>
      <c r="J108" s="13"/>
      <c r="K108" s="72"/>
      <c r="L108" s="395"/>
      <c r="M108" s="395"/>
      <c r="N108" s="395"/>
      <c r="O108" s="395"/>
      <c r="P108" s="395"/>
      <c r="Q108" s="395"/>
      <c r="R108" s="395"/>
      <c r="S108" s="395"/>
      <c r="T108" s="395"/>
      <c r="U108" s="395"/>
    </row>
    <row r="109" spans="1:21" s="353" customFormat="1" outlineLevel="1" x14ac:dyDescent="0.25">
      <c r="B109" s="353" t="s">
        <v>1600</v>
      </c>
      <c r="C109" s="3"/>
      <c r="E109" s="395"/>
      <c r="F109" s="395"/>
      <c r="G109" s="395"/>
      <c r="H109" s="395"/>
      <c r="I109" s="395"/>
      <c r="J109" s="395"/>
      <c r="K109" s="395"/>
      <c r="L109" s="395">
        <v>1</v>
      </c>
      <c r="M109" s="395"/>
      <c r="N109" s="395"/>
      <c r="O109" s="395"/>
      <c r="P109" s="395"/>
      <c r="Q109" s="395"/>
      <c r="R109" s="395"/>
      <c r="S109" s="395"/>
      <c r="T109" s="395"/>
      <c r="U109" s="395"/>
    </row>
    <row r="110" spans="1:21" s="1" customFormat="1" outlineLevel="1" x14ac:dyDescent="0.25">
      <c r="B110" s="1" t="s">
        <v>462</v>
      </c>
      <c r="C110" s="3"/>
      <c r="E110" s="13"/>
      <c r="F110" s="13"/>
      <c r="G110" s="58"/>
      <c r="H110" s="13"/>
      <c r="I110" s="13">
        <v>6</v>
      </c>
      <c r="J110" s="13"/>
      <c r="K110" s="72"/>
      <c r="L110" s="395"/>
      <c r="M110" s="395"/>
      <c r="N110" s="395"/>
      <c r="O110" s="395"/>
      <c r="P110" s="395"/>
      <c r="Q110" s="395"/>
      <c r="R110" s="395"/>
      <c r="S110" s="395"/>
      <c r="T110" s="395"/>
      <c r="U110" s="395"/>
    </row>
    <row r="111" spans="1:21" x14ac:dyDescent="0.25">
      <c r="A111" s="1" t="s">
        <v>415</v>
      </c>
      <c r="C111" s="3">
        <f>SUM(E111:U111)</f>
        <v>291</v>
      </c>
      <c r="E111" s="72">
        <f t="shared" ref="E111:J111" si="2">E112+E125+E126+E127+E128+E129+E130+E131+E132+E133+E134</f>
        <v>88</v>
      </c>
      <c r="F111" s="72">
        <f t="shared" si="2"/>
        <v>50</v>
      </c>
      <c r="G111" s="72"/>
      <c r="H111" s="72">
        <f t="shared" si="2"/>
        <v>31</v>
      </c>
      <c r="I111" s="72">
        <f t="shared" si="2"/>
        <v>42</v>
      </c>
      <c r="J111" s="72">
        <f t="shared" si="2"/>
        <v>33</v>
      </c>
      <c r="K111" s="72">
        <f>K112+K125+K126+K127+K128+K129+K130+K131+K132+K133+K134</f>
        <v>47</v>
      </c>
    </row>
    <row r="112" spans="1:21" outlineLevel="1" x14ac:dyDescent="0.25">
      <c r="B112" s="1" t="s">
        <v>416</v>
      </c>
      <c r="E112" s="13">
        <f>SUM(E113:E124)</f>
        <v>40</v>
      </c>
      <c r="H112" s="13">
        <f>SUM(H113:H124)</f>
        <v>8</v>
      </c>
      <c r="I112" s="13">
        <f>SUM(I113:I124)</f>
        <v>19</v>
      </c>
      <c r="J112" s="13">
        <f>SUM(J113:J124)</f>
        <v>10</v>
      </c>
      <c r="K112" s="72">
        <f>SUM(K113:K124)</f>
        <v>12</v>
      </c>
      <c r="L112" s="395">
        <f>SUM(L113:L124)</f>
        <v>18</v>
      </c>
    </row>
    <row r="113" spans="2:21" s="1" customFormat="1" outlineLevel="2" x14ac:dyDescent="0.25">
      <c r="C113" s="2" t="s">
        <v>341</v>
      </c>
      <c r="E113" s="13">
        <v>15</v>
      </c>
      <c r="F113" s="13"/>
      <c r="G113" s="58"/>
      <c r="H113" s="13"/>
      <c r="I113" s="13"/>
      <c r="J113" s="13"/>
      <c r="K113" s="72"/>
      <c r="L113" s="395"/>
      <c r="M113" s="395"/>
      <c r="N113" s="395"/>
      <c r="O113" s="395"/>
      <c r="P113" s="395"/>
      <c r="Q113" s="395"/>
      <c r="R113" s="395"/>
      <c r="S113" s="395"/>
      <c r="T113" s="395"/>
      <c r="U113" s="395"/>
    </row>
    <row r="114" spans="2:21" s="1" customFormat="1" outlineLevel="2" x14ac:dyDescent="0.25">
      <c r="C114" s="2" t="s">
        <v>463</v>
      </c>
      <c r="E114" s="13"/>
      <c r="F114" s="13"/>
      <c r="G114" s="58"/>
      <c r="H114" s="13"/>
      <c r="I114" s="26">
        <v>15</v>
      </c>
      <c r="J114" s="13"/>
      <c r="K114" s="72"/>
      <c r="L114" s="395"/>
      <c r="M114" s="395"/>
      <c r="N114" s="395"/>
      <c r="O114" s="395"/>
      <c r="P114" s="395"/>
      <c r="Q114" s="395"/>
      <c r="R114" s="395"/>
      <c r="S114" s="395"/>
      <c r="T114" s="395"/>
      <c r="U114" s="395"/>
    </row>
    <row r="115" spans="2:21" s="1" customFormat="1" outlineLevel="2" x14ac:dyDescent="0.25">
      <c r="C115" s="2" t="s">
        <v>355</v>
      </c>
      <c r="D115" s="353">
        <f>SUM(E115:Y115)</f>
        <v>11</v>
      </c>
      <c r="E115" s="26">
        <v>4</v>
      </c>
      <c r="F115" s="13"/>
      <c r="G115" s="58"/>
      <c r="H115" s="13"/>
      <c r="I115" s="13">
        <v>2</v>
      </c>
      <c r="J115" s="13"/>
      <c r="K115" s="72">
        <v>5</v>
      </c>
      <c r="L115" s="395"/>
      <c r="M115" s="395"/>
      <c r="N115" s="395"/>
      <c r="O115" s="395"/>
      <c r="P115" s="395"/>
      <c r="Q115" s="395"/>
      <c r="R115" s="395"/>
      <c r="S115" s="395"/>
      <c r="T115" s="395"/>
      <c r="U115" s="395"/>
    </row>
    <row r="116" spans="2:21" s="1" customFormat="1" outlineLevel="2" x14ac:dyDescent="0.25">
      <c r="C116" s="2" t="s">
        <v>359</v>
      </c>
      <c r="E116" s="26">
        <v>7</v>
      </c>
      <c r="F116" s="13"/>
      <c r="G116" s="58"/>
      <c r="H116" s="13"/>
      <c r="I116" s="13"/>
      <c r="J116" s="13"/>
      <c r="K116" s="72"/>
      <c r="L116" s="395"/>
      <c r="M116" s="395"/>
      <c r="N116" s="395"/>
      <c r="O116" s="395"/>
      <c r="P116" s="395"/>
      <c r="Q116" s="395"/>
      <c r="R116" s="395"/>
      <c r="S116" s="395"/>
      <c r="T116" s="395"/>
      <c r="U116" s="395"/>
    </row>
    <row r="117" spans="2:21" s="1" customFormat="1" outlineLevel="2" x14ac:dyDescent="0.25">
      <c r="C117" s="2" t="s">
        <v>16</v>
      </c>
      <c r="E117" s="26">
        <v>7</v>
      </c>
      <c r="F117" s="13"/>
      <c r="G117" s="58"/>
      <c r="H117" s="13"/>
      <c r="I117" s="13"/>
      <c r="J117" s="13"/>
      <c r="K117" s="72"/>
      <c r="L117" s="395"/>
      <c r="M117" s="395"/>
      <c r="N117" s="395"/>
      <c r="O117" s="395"/>
      <c r="P117" s="395"/>
      <c r="Q117" s="395"/>
      <c r="R117" s="395"/>
      <c r="S117" s="395"/>
      <c r="T117" s="395"/>
      <c r="U117" s="395"/>
    </row>
    <row r="118" spans="2:21" s="1" customFormat="1" outlineLevel="2" x14ac:dyDescent="0.25">
      <c r="C118" s="2" t="s">
        <v>365</v>
      </c>
      <c r="E118" s="26">
        <v>7</v>
      </c>
      <c r="F118" s="13"/>
      <c r="G118" s="58"/>
      <c r="H118" s="13"/>
      <c r="I118" s="13"/>
      <c r="J118" s="13"/>
      <c r="K118" s="72"/>
      <c r="L118" s="395"/>
      <c r="M118" s="395"/>
      <c r="N118" s="395"/>
      <c r="O118" s="395"/>
      <c r="P118" s="395"/>
      <c r="Q118" s="395"/>
      <c r="R118" s="395"/>
      <c r="S118" s="395"/>
      <c r="T118" s="395"/>
      <c r="U118" s="395"/>
    </row>
    <row r="119" spans="2:21" s="1" customFormat="1" outlineLevel="2" x14ac:dyDescent="0.25">
      <c r="C119" s="2" t="s">
        <v>446</v>
      </c>
      <c r="E119" s="26"/>
      <c r="F119" s="13"/>
      <c r="G119" s="58"/>
      <c r="H119" s="13">
        <v>7</v>
      </c>
      <c r="I119" s="13"/>
      <c r="J119" s="13"/>
      <c r="K119" s="72"/>
      <c r="L119" s="395"/>
      <c r="M119" s="395"/>
      <c r="N119" s="395"/>
      <c r="O119" s="395"/>
      <c r="P119" s="395"/>
      <c r="Q119" s="395"/>
      <c r="R119" s="395"/>
      <c r="S119" s="395"/>
      <c r="T119" s="395"/>
      <c r="U119" s="395"/>
    </row>
    <row r="120" spans="2:21" s="1" customFormat="1" outlineLevel="2" x14ac:dyDescent="0.25">
      <c r="C120" s="2" t="s">
        <v>472</v>
      </c>
      <c r="E120" s="26"/>
      <c r="F120" s="13"/>
      <c r="G120" s="58"/>
      <c r="H120" s="13"/>
      <c r="I120" s="13"/>
      <c r="J120" s="26">
        <v>7</v>
      </c>
      <c r="K120" s="72"/>
      <c r="L120" s="395"/>
      <c r="M120" s="395"/>
      <c r="N120" s="395"/>
      <c r="O120" s="395"/>
      <c r="P120" s="395"/>
      <c r="Q120" s="395"/>
      <c r="R120" s="395"/>
      <c r="S120" s="395"/>
      <c r="T120" s="395"/>
      <c r="U120" s="395"/>
    </row>
    <row r="121" spans="2:21" s="1" customFormat="1" outlineLevel="2" x14ac:dyDescent="0.25">
      <c r="C121" s="2" t="s">
        <v>1283</v>
      </c>
      <c r="E121" s="26"/>
      <c r="F121" s="72"/>
      <c r="G121" s="72"/>
      <c r="H121" s="72"/>
      <c r="I121" s="72"/>
      <c r="J121" s="26"/>
      <c r="K121" s="72">
        <v>7</v>
      </c>
      <c r="L121" s="395"/>
      <c r="M121" s="395"/>
      <c r="N121" s="395"/>
      <c r="O121" s="395"/>
      <c r="P121" s="395"/>
      <c r="Q121" s="395"/>
      <c r="R121" s="395"/>
      <c r="S121" s="395"/>
      <c r="T121" s="395"/>
      <c r="U121" s="395"/>
    </row>
    <row r="122" spans="2:21" s="353" customFormat="1" outlineLevel="2" x14ac:dyDescent="0.25">
      <c r="C122" s="2" t="s">
        <v>1599</v>
      </c>
      <c r="E122" s="26"/>
      <c r="F122" s="395"/>
      <c r="G122" s="395"/>
      <c r="H122" s="395"/>
      <c r="I122" s="395"/>
      <c r="J122" s="26"/>
      <c r="K122" s="395"/>
      <c r="L122" s="395">
        <v>7</v>
      </c>
      <c r="M122" s="395"/>
      <c r="N122" s="395"/>
      <c r="O122" s="395"/>
      <c r="P122" s="395"/>
      <c r="Q122" s="395"/>
      <c r="R122" s="395"/>
      <c r="S122" s="395"/>
      <c r="T122" s="395"/>
      <c r="U122" s="395"/>
    </row>
    <row r="123" spans="2:21" s="353" customFormat="1" outlineLevel="2" x14ac:dyDescent="0.25">
      <c r="C123" s="2" t="s">
        <v>1283</v>
      </c>
      <c r="E123" s="26"/>
      <c r="F123" s="395"/>
      <c r="G123" s="395"/>
      <c r="H123" s="395"/>
      <c r="I123" s="395"/>
      <c r="J123" s="26"/>
      <c r="K123" s="395"/>
      <c r="L123" s="395">
        <v>7</v>
      </c>
      <c r="M123" s="395"/>
      <c r="N123" s="395"/>
      <c r="O123" s="395"/>
      <c r="P123" s="395"/>
      <c r="Q123" s="395"/>
      <c r="R123" s="395"/>
      <c r="S123" s="395"/>
      <c r="T123" s="395"/>
      <c r="U123" s="395"/>
    </row>
    <row r="124" spans="2:21" s="1" customFormat="1" outlineLevel="2" x14ac:dyDescent="0.25">
      <c r="C124" s="2" t="s">
        <v>445</v>
      </c>
      <c r="E124" s="26"/>
      <c r="F124" s="13"/>
      <c r="G124" s="58"/>
      <c r="H124" s="13">
        <v>1</v>
      </c>
      <c r="I124" s="13">
        <v>2</v>
      </c>
      <c r="J124" s="26">
        <v>3</v>
      </c>
      <c r="K124" s="72"/>
      <c r="L124" s="395">
        <v>4</v>
      </c>
      <c r="M124" s="395"/>
      <c r="N124" s="395"/>
      <c r="O124" s="395"/>
      <c r="P124" s="395"/>
      <c r="Q124" s="395"/>
      <c r="R124" s="395"/>
      <c r="S124" s="395"/>
      <c r="T124" s="395"/>
      <c r="U124" s="395"/>
    </row>
    <row r="125" spans="2:21" outlineLevel="1" x14ac:dyDescent="0.25">
      <c r="B125" s="1" t="s">
        <v>417</v>
      </c>
      <c r="C125" s="2"/>
      <c r="D125" s="353">
        <f>SUM(E125:Y125)</f>
        <v>96</v>
      </c>
      <c r="E125" s="13">
        <v>18</v>
      </c>
      <c r="F125" s="13">
        <v>50</v>
      </c>
      <c r="H125" s="13">
        <v>4</v>
      </c>
      <c r="I125" s="13">
        <v>8</v>
      </c>
      <c r="J125" s="13">
        <v>4</v>
      </c>
      <c r="K125" s="72">
        <v>8</v>
      </c>
      <c r="L125" s="395">
        <v>4</v>
      </c>
    </row>
    <row r="126" spans="2:21" outlineLevel="1" x14ac:dyDescent="0.25">
      <c r="B126" s="1" t="s">
        <v>418</v>
      </c>
      <c r="C126" s="2"/>
      <c r="D126" s="353">
        <f>SUM(E126:Y126)</f>
        <v>31</v>
      </c>
      <c r="E126" s="13">
        <v>12</v>
      </c>
      <c r="H126" s="13">
        <v>2</v>
      </c>
      <c r="I126" s="13">
        <v>5</v>
      </c>
      <c r="J126" s="13">
        <v>2</v>
      </c>
      <c r="K126" s="72">
        <v>8</v>
      </c>
      <c r="L126" s="395">
        <v>2</v>
      </c>
    </row>
    <row r="127" spans="2:21" s="1" customFormat="1" outlineLevel="1" x14ac:dyDescent="0.25">
      <c r="B127" s="1" t="s">
        <v>464</v>
      </c>
      <c r="C127" s="2"/>
      <c r="D127" s="353">
        <f t="shared" ref="D127:D134" si="3">SUM(E127:Y127)</f>
        <v>2</v>
      </c>
      <c r="E127" s="13"/>
      <c r="F127" s="13"/>
      <c r="G127" s="58"/>
      <c r="H127" s="13"/>
      <c r="I127" s="13">
        <v>2</v>
      </c>
      <c r="J127" s="13"/>
      <c r="K127" s="72"/>
      <c r="L127" s="395"/>
      <c r="M127" s="395"/>
      <c r="N127" s="395"/>
      <c r="O127" s="395"/>
      <c r="P127" s="395"/>
      <c r="Q127" s="395"/>
      <c r="R127" s="395"/>
      <c r="S127" s="395"/>
      <c r="T127" s="395"/>
      <c r="U127" s="395"/>
    </row>
    <row r="128" spans="2:21" outlineLevel="1" x14ac:dyDescent="0.25">
      <c r="B128" s="1" t="s">
        <v>419</v>
      </c>
      <c r="C128" s="2"/>
      <c r="D128" s="353">
        <f t="shared" si="3"/>
        <v>24</v>
      </c>
      <c r="E128" s="13">
        <v>10</v>
      </c>
      <c r="H128" s="13">
        <v>3</v>
      </c>
      <c r="I128" s="13">
        <v>8</v>
      </c>
      <c r="J128" s="13">
        <v>3</v>
      </c>
    </row>
    <row r="129" spans="1:21" s="1" customFormat="1" outlineLevel="1" x14ac:dyDescent="0.25">
      <c r="B129" s="1" t="s">
        <v>450</v>
      </c>
      <c r="C129" s="2"/>
      <c r="D129" s="353">
        <f t="shared" si="3"/>
        <v>12</v>
      </c>
      <c r="E129" s="13"/>
      <c r="F129" s="13"/>
      <c r="G129" s="58"/>
      <c r="H129" s="13">
        <v>6</v>
      </c>
      <c r="I129" s="13"/>
      <c r="J129" s="13">
        <v>6</v>
      </c>
      <c r="K129" s="72"/>
      <c r="L129" s="395"/>
      <c r="M129" s="395"/>
      <c r="N129" s="395"/>
      <c r="O129" s="395"/>
      <c r="P129" s="395"/>
      <c r="Q129" s="395"/>
      <c r="R129" s="395"/>
      <c r="S129" s="395"/>
      <c r="T129" s="395"/>
      <c r="U129" s="395"/>
    </row>
    <row r="130" spans="1:21" s="1" customFormat="1" outlineLevel="1" x14ac:dyDescent="0.25">
      <c r="B130" s="1" t="s">
        <v>451</v>
      </c>
      <c r="C130" s="2"/>
      <c r="D130" s="353">
        <f t="shared" si="3"/>
        <v>16</v>
      </c>
      <c r="E130" s="13"/>
      <c r="F130" s="13"/>
      <c r="G130" s="58"/>
      <c r="H130" s="13">
        <v>6</v>
      </c>
      <c r="I130" s="13"/>
      <c r="J130" s="13">
        <v>6</v>
      </c>
      <c r="K130" s="72"/>
      <c r="L130" s="395">
        <v>4</v>
      </c>
      <c r="M130" s="395"/>
      <c r="N130" s="395"/>
      <c r="O130" s="395"/>
      <c r="P130" s="395"/>
      <c r="Q130" s="395"/>
      <c r="R130" s="395"/>
      <c r="S130" s="395"/>
      <c r="T130" s="395"/>
      <c r="U130" s="395"/>
    </row>
    <row r="131" spans="1:21" s="1" customFormat="1" outlineLevel="1" x14ac:dyDescent="0.25">
      <c r="B131" s="1" t="s">
        <v>452</v>
      </c>
      <c r="C131" s="2"/>
      <c r="D131" s="353">
        <f t="shared" si="3"/>
        <v>7</v>
      </c>
      <c r="E131" s="13"/>
      <c r="F131" s="13"/>
      <c r="G131" s="58"/>
      <c r="H131" s="13">
        <v>2</v>
      </c>
      <c r="I131" s="13"/>
      <c r="J131" s="13">
        <v>2</v>
      </c>
      <c r="K131" s="72"/>
      <c r="L131" s="395">
        <v>3</v>
      </c>
      <c r="M131" s="395"/>
      <c r="N131" s="395"/>
      <c r="O131" s="395"/>
      <c r="P131" s="395"/>
      <c r="Q131" s="395"/>
      <c r="R131" s="395"/>
      <c r="S131" s="395"/>
      <c r="T131" s="395"/>
      <c r="U131" s="395"/>
    </row>
    <row r="132" spans="1:21" s="1" customFormat="1" outlineLevel="1" x14ac:dyDescent="0.25">
      <c r="B132" s="1" t="s">
        <v>1592</v>
      </c>
      <c r="C132" s="2"/>
      <c r="D132" s="353">
        <f t="shared" si="3"/>
        <v>13</v>
      </c>
      <c r="E132" s="72">
        <v>4</v>
      </c>
      <c r="F132" s="72"/>
      <c r="G132" s="72"/>
      <c r="H132" s="72"/>
      <c r="I132" s="72"/>
      <c r="J132" s="72"/>
      <c r="K132" s="72">
        <v>9</v>
      </c>
      <c r="L132" s="395"/>
      <c r="M132" s="395"/>
      <c r="N132" s="395"/>
      <c r="O132" s="395"/>
      <c r="P132" s="395"/>
      <c r="Q132" s="395"/>
      <c r="R132" s="395"/>
      <c r="S132" s="395"/>
      <c r="T132" s="395"/>
      <c r="U132" s="395"/>
    </row>
    <row r="133" spans="1:21" s="1" customFormat="1" outlineLevel="1" x14ac:dyDescent="0.25">
      <c r="B133" s="1" t="s">
        <v>1593</v>
      </c>
      <c r="C133" s="2"/>
      <c r="D133" s="353">
        <f t="shared" si="3"/>
        <v>10</v>
      </c>
      <c r="E133" s="72"/>
      <c r="F133" s="72"/>
      <c r="G133" s="72"/>
      <c r="H133" s="72"/>
      <c r="I133" s="72"/>
      <c r="J133" s="72"/>
      <c r="K133" s="72">
        <v>10</v>
      </c>
      <c r="L133" s="395"/>
      <c r="M133" s="395"/>
      <c r="N133" s="395"/>
      <c r="O133" s="395"/>
      <c r="P133" s="395"/>
      <c r="Q133" s="395"/>
      <c r="R133" s="395"/>
      <c r="S133" s="395"/>
      <c r="T133" s="395"/>
      <c r="U133" s="395"/>
    </row>
    <row r="134" spans="1:21" outlineLevel="1" x14ac:dyDescent="0.25">
      <c r="B134" s="1" t="s">
        <v>420</v>
      </c>
      <c r="C134" s="2"/>
      <c r="D134" s="353">
        <f t="shared" si="3"/>
        <v>4</v>
      </c>
      <c r="E134" s="13">
        <v>4</v>
      </c>
    </row>
    <row r="135" spans="1:21" x14ac:dyDescent="0.25">
      <c r="A135" s="1" t="s">
        <v>421</v>
      </c>
      <c r="C135" s="2"/>
      <c r="E135" s="72">
        <f>E136+E142+E143+E144+E145+E148+E149+E150+E151+E152+E153+E156+E157+E158+E159+E160+E165+E166+E176+E177+E187+E188</f>
        <v>205</v>
      </c>
      <c r="F135" s="72"/>
      <c r="G135" s="72"/>
      <c r="H135" s="395">
        <f t="shared" ref="H135:K135" si="4">H136+H142+H143+H144+H145+H148+H149+H150+H151+H152+H153+H156+H157+H158+H159+H160+H165+H166+H176+H177+H187+H188</f>
        <v>60</v>
      </c>
      <c r="I135" s="395">
        <f t="shared" si="4"/>
        <v>109</v>
      </c>
      <c r="J135" s="395">
        <f t="shared" si="4"/>
        <v>48</v>
      </c>
      <c r="K135" s="395">
        <f t="shared" si="4"/>
        <v>77</v>
      </c>
      <c r="L135" s="395">
        <f>L136+L142+L143+L144+L145+L148+L149+L150+L151+L152+L153+L156+L157+L158+L159+L160+L165+L166+L176+L177+L187+L188</f>
        <v>25</v>
      </c>
    </row>
    <row r="136" spans="1:21" outlineLevel="1" x14ac:dyDescent="0.25">
      <c r="B136" s="1" t="s">
        <v>439</v>
      </c>
      <c r="C136" s="2"/>
      <c r="D136" s="353">
        <f t="shared" ref="D136:D141" si="5">SUM(E136:Y136)</f>
        <v>147</v>
      </c>
      <c r="E136" s="13">
        <f>SUM(E137:E141)</f>
        <v>48</v>
      </c>
      <c r="H136" s="13">
        <f>SUM(H137:H141)</f>
        <v>12</v>
      </c>
      <c r="I136" s="13">
        <f>SUM(I137:I141)</f>
        <v>18</v>
      </c>
      <c r="J136" s="13">
        <f>SUM(J137:J141)</f>
        <v>9</v>
      </c>
      <c r="K136" s="24">
        <f>SUM(K137:K141)</f>
        <v>44</v>
      </c>
      <c r="L136" s="395">
        <f>SUM(L137:L141)</f>
        <v>16</v>
      </c>
    </row>
    <row r="137" spans="1:21" s="1" customFormat="1" outlineLevel="2" x14ac:dyDescent="0.25">
      <c r="C137" s="2" t="s">
        <v>440</v>
      </c>
      <c r="D137" s="353">
        <f t="shared" si="5"/>
        <v>89</v>
      </c>
      <c r="E137" s="26">
        <v>30</v>
      </c>
      <c r="F137" s="13"/>
      <c r="G137" s="58"/>
      <c r="H137" s="13">
        <v>5</v>
      </c>
      <c r="I137" s="13">
        <v>11</v>
      </c>
      <c r="J137" s="13">
        <v>9</v>
      </c>
      <c r="K137" s="24">
        <v>23</v>
      </c>
      <c r="L137" s="395">
        <v>11</v>
      </c>
      <c r="M137" s="395"/>
      <c r="N137" s="395"/>
      <c r="O137" s="395"/>
      <c r="P137" s="395"/>
      <c r="Q137" s="395"/>
      <c r="R137" s="395"/>
      <c r="S137" s="395"/>
      <c r="T137" s="395"/>
      <c r="U137" s="395"/>
    </row>
    <row r="138" spans="1:21" s="1" customFormat="1" outlineLevel="2" x14ac:dyDescent="0.25">
      <c r="C138" s="2" t="s">
        <v>428</v>
      </c>
      <c r="D138" s="353">
        <f t="shared" si="5"/>
        <v>3</v>
      </c>
      <c r="E138" s="26">
        <v>2</v>
      </c>
      <c r="F138" s="13"/>
      <c r="G138" s="58"/>
      <c r="H138" s="13"/>
      <c r="I138" s="13"/>
      <c r="J138" s="13"/>
      <c r="K138" s="72">
        <v>1</v>
      </c>
      <c r="L138" s="395"/>
      <c r="M138" s="395"/>
      <c r="N138" s="395"/>
      <c r="O138" s="395"/>
      <c r="P138" s="395"/>
      <c r="Q138" s="395"/>
      <c r="R138" s="395"/>
      <c r="S138" s="395"/>
      <c r="T138" s="395"/>
      <c r="U138" s="395"/>
    </row>
    <row r="139" spans="1:21" s="1" customFormat="1" outlineLevel="2" x14ac:dyDescent="0.25">
      <c r="C139" s="2" t="s">
        <v>441</v>
      </c>
      <c r="D139" s="353">
        <f t="shared" si="5"/>
        <v>25</v>
      </c>
      <c r="E139" s="26">
        <v>6</v>
      </c>
      <c r="F139" s="13"/>
      <c r="G139" s="58"/>
      <c r="H139" s="13">
        <v>3</v>
      </c>
      <c r="I139" s="26">
        <v>3</v>
      </c>
      <c r="J139" s="13"/>
      <c r="K139" s="72">
        <v>11</v>
      </c>
      <c r="L139" s="395">
        <v>2</v>
      </c>
      <c r="M139" s="395"/>
      <c r="N139" s="395"/>
      <c r="O139" s="395"/>
      <c r="P139" s="395"/>
      <c r="Q139" s="395"/>
      <c r="R139" s="395"/>
      <c r="S139" s="395"/>
      <c r="T139" s="395"/>
      <c r="U139" s="395"/>
    </row>
    <row r="140" spans="1:21" s="1" customFormat="1" outlineLevel="2" x14ac:dyDescent="0.25">
      <c r="C140" s="2" t="s">
        <v>1171</v>
      </c>
      <c r="D140" s="353">
        <f t="shared" si="5"/>
        <v>9</v>
      </c>
      <c r="E140" s="26">
        <v>2</v>
      </c>
      <c r="F140" s="68"/>
      <c r="G140" s="68"/>
      <c r="H140" s="68">
        <v>2</v>
      </c>
      <c r="I140" s="26">
        <v>2</v>
      </c>
      <c r="J140" s="68"/>
      <c r="K140" s="72">
        <v>3</v>
      </c>
      <c r="L140" s="395"/>
      <c r="M140" s="395"/>
      <c r="N140" s="395"/>
      <c r="O140" s="395"/>
      <c r="P140" s="395"/>
      <c r="Q140" s="395"/>
      <c r="R140" s="395"/>
      <c r="S140" s="395"/>
      <c r="T140" s="395"/>
      <c r="U140" s="395"/>
    </row>
    <row r="141" spans="1:21" s="1" customFormat="1" outlineLevel="2" x14ac:dyDescent="0.25">
      <c r="C141" s="2" t="s">
        <v>442</v>
      </c>
      <c r="D141" s="353">
        <f t="shared" si="5"/>
        <v>21</v>
      </c>
      <c r="E141" s="26">
        <v>8</v>
      </c>
      <c r="F141" s="13"/>
      <c r="G141" s="58"/>
      <c r="H141" s="13">
        <v>2</v>
      </c>
      <c r="I141" s="26">
        <v>2</v>
      </c>
      <c r="J141" s="13"/>
      <c r="K141" s="72">
        <v>6</v>
      </c>
      <c r="L141" s="395">
        <v>3</v>
      </c>
      <c r="M141" s="395"/>
      <c r="N141" s="395"/>
      <c r="O141" s="395"/>
      <c r="P141" s="395"/>
      <c r="Q141" s="395"/>
      <c r="R141" s="395"/>
      <c r="S141" s="395"/>
      <c r="T141" s="395"/>
      <c r="U141" s="395"/>
    </row>
    <row r="142" spans="1:21" s="1" customFormat="1" outlineLevel="1" x14ac:dyDescent="0.25">
      <c r="B142" s="1" t="s">
        <v>450</v>
      </c>
      <c r="C142" s="2"/>
      <c r="E142" s="13"/>
      <c r="F142" s="13"/>
      <c r="G142" s="58"/>
      <c r="H142" s="13">
        <v>1</v>
      </c>
      <c r="I142" s="13"/>
      <c r="J142" s="13">
        <v>1</v>
      </c>
      <c r="K142" s="72"/>
      <c r="L142" s="395"/>
      <c r="M142" s="395"/>
      <c r="N142" s="395"/>
      <c r="O142" s="395"/>
      <c r="P142" s="395"/>
      <c r="Q142" s="395"/>
      <c r="R142" s="395"/>
      <c r="S142" s="395"/>
      <c r="T142" s="395"/>
      <c r="U142" s="395"/>
    </row>
    <row r="143" spans="1:21" s="1" customFormat="1" outlineLevel="1" x14ac:dyDescent="0.25">
      <c r="B143" s="1" t="s">
        <v>453</v>
      </c>
      <c r="C143" s="2"/>
      <c r="E143" s="13"/>
      <c r="F143" s="13"/>
      <c r="G143" s="58"/>
      <c r="H143" s="13">
        <v>1</v>
      </c>
      <c r="I143" s="13"/>
      <c r="J143" s="13">
        <v>1</v>
      </c>
      <c r="K143" s="72"/>
      <c r="L143" s="395"/>
      <c r="M143" s="395"/>
      <c r="N143" s="395"/>
      <c r="O143" s="395"/>
      <c r="P143" s="395"/>
      <c r="Q143" s="395"/>
      <c r="R143" s="395"/>
      <c r="S143" s="395"/>
      <c r="T143" s="395"/>
      <c r="U143" s="395"/>
    </row>
    <row r="144" spans="1:21" s="1" customFormat="1" outlineLevel="1" x14ac:dyDescent="0.25">
      <c r="B144" s="1" t="s">
        <v>454</v>
      </c>
      <c r="C144" s="2"/>
      <c r="E144" s="13"/>
      <c r="F144" s="13"/>
      <c r="G144" s="58"/>
      <c r="H144" s="13">
        <v>8</v>
      </c>
      <c r="I144" s="13"/>
      <c r="J144" s="13">
        <v>8</v>
      </c>
      <c r="K144" s="72"/>
      <c r="L144" s="395"/>
      <c r="M144" s="395"/>
      <c r="N144" s="395"/>
      <c r="O144" s="395"/>
      <c r="P144" s="395"/>
      <c r="Q144" s="395"/>
      <c r="R144" s="395"/>
      <c r="S144" s="395"/>
      <c r="T144" s="395"/>
      <c r="U144" s="395"/>
    </row>
    <row r="145" spans="2:21" outlineLevel="1" x14ac:dyDescent="0.25">
      <c r="B145" s="1" t="s">
        <v>422</v>
      </c>
      <c r="E145" s="13">
        <f>SUM(E146:E147)</f>
        <v>45</v>
      </c>
      <c r="H145" s="13">
        <f>SUM(H146:H147)</f>
        <v>7</v>
      </c>
      <c r="I145" s="13">
        <f>SUM(I146:I147)</f>
        <v>20</v>
      </c>
    </row>
    <row r="146" spans="2:21" s="1" customFormat="1" outlineLevel="2" x14ac:dyDescent="0.25">
      <c r="C146" s="3" t="s">
        <v>429</v>
      </c>
      <c r="E146" s="26">
        <v>35</v>
      </c>
      <c r="F146" s="13"/>
      <c r="G146" s="58"/>
      <c r="H146" s="13">
        <v>5</v>
      </c>
      <c r="I146" s="26">
        <v>15</v>
      </c>
      <c r="J146" s="13"/>
      <c r="K146" s="72"/>
      <c r="L146" s="395"/>
      <c r="M146" s="395"/>
      <c r="N146" s="395"/>
      <c r="O146" s="395"/>
      <c r="P146" s="395"/>
      <c r="Q146" s="395"/>
      <c r="R146" s="395"/>
      <c r="S146" s="395"/>
      <c r="T146" s="395"/>
      <c r="U146" s="395"/>
    </row>
    <row r="147" spans="2:21" s="1" customFormat="1" outlineLevel="2" x14ac:dyDescent="0.25">
      <c r="C147" s="3" t="s">
        <v>430</v>
      </c>
      <c r="E147" s="13">
        <v>10</v>
      </c>
      <c r="F147" s="13"/>
      <c r="G147" s="58"/>
      <c r="H147" s="13">
        <v>2</v>
      </c>
      <c r="I147" s="13">
        <v>5</v>
      </c>
      <c r="J147" s="13"/>
      <c r="K147" s="72"/>
      <c r="L147" s="395"/>
      <c r="M147" s="395"/>
      <c r="N147" s="395"/>
      <c r="O147" s="395"/>
      <c r="P147" s="395"/>
      <c r="Q147" s="395"/>
      <c r="R147" s="395"/>
      <c r="S147" s="395"/>
      <c r="T147" s="395"/>
      <c r="U147" s="395"/>
    </row>
    <row r="148" spans="2:21" outlineLevel="1" x14ac:dyDescent="0.25">
      <c r="B148" s="1" t="s">
        <v>423</v>
      </c>
      <c r="E148" s="13">
        <v>35</v>
      </c>
      <c r="H148" s="13">
        <v>5</v>
      </c>
      <c r="I148" s="13">
        <v>20</v>
      </c>
    </row>
    <row r="149" spans="2:21" outlineLevel="1" x14ac:dyDescent="0.25">
      <c r="B149" s="1" t="s">
        <v>465</v>
      </c>
      <c r="E149" s="13">
        <v>7</v>
      </c>
    </row>
    <row r="150" spans="2:21" s="1" customFormat="1" outlineLevel="1" x14ac:dyDescent="0.25">
      <c r="B150" s="1" t="s">
        <v>1286</v>
      </c>
      <c r="C150" s="3"/>
      <c r="E150" s="72"/>
      <c r="F150" s="72"/>
      <c r="G150" s="72"/>
      <c r="H150" s="72"/>
      <c r="I150" s="72"/>
      <c r="J150" s="72"/>
      <c r="K150" s="72">
        <v>4</v>
      </c>
      <c r="L150" s="395"/>
      <c r="M150" s="395"/>
      <c r="N150" s="395"/>
      <c r="O150" s="395"/>
      <c r="P150" s="395"/>
      <c r="Q150" s="395"/>
      <c r="R150" s="395"/>
      <c r="S150" s="395"/>
      <c r="T150" s="395"/>
      <c r="U150" s="395"/>
    </row>
    <row r="151" spans="2:21" s="1" customFormat="1" outlineLevel="1" x14ac:dyDescent="0.25">
      <c r="B151" s="1" t="s">
        <v>467</v>
      </c>
      <c r="C151" s="3"/>
      <c r="E151" s="13"/>
      <c r="F151" s="13"/>
      <c r="G151" s="58"/>
      <c r="H151" s="13"/>
      <c r="I151" s="13">
        <v>3</v>
      </c>
      <c r="J151" s="13"/>
      <c r="K151" s="72"/>
      <c r="L151" s="395"/>
      <c r="M151" s="395"/>
      <c r="N151" s="395"/>
      <c r="O151" s="395"/>
      <c r="P151" s="395"/>
      <c r="Q151" s="395"/>
      <c r="R151" s="395"/>
      <c r="S151" s="395"/>
      <c r="T151" s="395"/>
      <c r="U151" s="395"/>
    </row>
    <row r="152" spans="2:21" outlineLevel="1" x14ac:dyDescent="0.25">
      <c r="B152" s="1" t="s">
        <v>466</v>
      </c>
      <c r="E152" s="13">
        <v>16</v>
      </c>
      <c r="K152" s="72">
        <v>4</v>
      </c>
    </row>
    <row r="153" spans="2:21" outlineLevel="1" x14ac:dyDescent="0.25">
      <c r="B153" s="1" t="s">
        <v>413</v>
      </c>
      <c r="E153" s="13">
        <f>SUM(E154:E155)</f>
        <v>9</v>
      </c>
    </row>
    <row r="154" spans="2:21" s="1" customFormat="1" outlineLevel="2" x14ac:dyDescent="0.25">
      <c r="C154" s="3" t="s">
        <v>431</v>
      </c>
      <c r="E154" s="13">
        <v>8</v>
      </c>
      <c r="F154" s="13"/>
      <c r="G154" s="58"/>
      <c r="H154" s="13"/>
      <c r="I154" s="13"/>
      <c r="J154" s="13"/>
      <c r="K154" s="72"/>
      <c r="L154" s="395"/>
      <c r="M154" s="395"/>
      <c r="N154" s="395"/>
      <c r="O154" s="395"/>
      <c r="P154" s="395"/>
      <c r="Q154" s="395"/>
      <c r="R154" s="395"/>
      <c r="S154" s="395"/>
      <c r="T154" s="395"/>
      <c r="U154" s="395"/>
    </row>
    <row r="155" spans="2:21" s="1" customFormat="1" outlineLevel="2" x14ac:dyDescent="0.25">
      <c r="C155" s="3" t="s">
        <v>432</v>
      </c>
      <c r="E155" s="13">
        <v>1</v>
      </c>
      <c r="F155" s="13"/>
      <c r="G155" s="58"/>
      <c r="H155" s="13"/>
      <c r="I155" s="13"/>
      <c r="J155" s="13"/>
      <c r="K155" s="72"/>
      <c r="L155" s="395"/>
      <c r="M155" s="395"/>
      <c r="N155" s="395"/>
      <c r="O155" s="395"/>
      <c r="P155" s="395"/>
      <c r="Q155" s="395"/>
      <c r="R155" s="395"/>
      <c r="S155" s="395"/>
      <c r="T155" s="395"/>
      <c r="U155" s="395"/>
    </row>
    <row r="156" spans="2:21" outlineLevel="1" x14ac:dyDescent="0.25">
      <c r="B156" s="1" t="s">
        <v>418</v>
      </c>
      <c r="E156" s="13">
        <v>6</v>
      </c>
      <c r="H156" s="13">
        <v>1</v>
      </c>
      <c r="I156" s="13">
        <v>4</v>
      </c>
      <c r="J156" s="13">
        <v>1</v>
      </c>
      <c r="K156" s="72">
        <v>4</v>
      </c>
      <c r="L156" s="395">
        <v>1</v>
      </c>
    </row>
    <row r="157" spans="2:21" s="353" customFormat="1" outlineLevel="1" x14ac:dyDescent="0.25">
      <c r="B157" s="353" t="s">
        <v>1600</v>
      </c>
      <c r="C157" s="3"/>
      <c r="E157" s="395"/>
      <c r="F157" s="395"/>
      <c r="G157" s="395"/>
      <c r="H157" s="395"/>
      <c r="I157" s="395"/>
      <c r="J157" s="395"/>
      <c r="K157" s="395"/>
      <c r="L157" s="395">
        <v>1</v>
      </c>
      <c r="M157" s="395"/>
      <c r="N157" s="395"/>
      <c r="O157" s="395"/>
      <c r="P157" s="395"/>
      <c r="Q157" s="395"/>
      <c r="R157" s="395"/>
      <c r="S157" s="395"/>
      <c r="T157" s="395"/>
      <c r="U157" s="395"/>
    </row>
    <row r="158" spans="2:21" s="1" customFormat="1" outlineLevel="1" x14ac:dyDescent="0.25">
      <c r="B158" s="1" t="s">
        <v>464</v>
      </c>
      <c r="C158" s="3"/>
      <c r="E158" s="13"/>
      <c r="F158" s="13"/>
      <c r="G158" s="58"/>
      <c r="H158" s="13"/>
      <c r="I158" s="13">
        <v>2</v>
      </c>
      <c r="J158" s="13"/>
      <c r="K158" s="72"/>
      <c r="L158" s="395"/>
      <c r="M158" s="395"/>
      <c r="N158" s="395"/>
      <c r="O158" s="395"/>
      <c r="P158" s="395"/>
      <c r="Q158" s="395"/>
      <c r="R158" s="395"/>
      <c r="S158" s="395"/>
      <c r="T158" s="395"/>
      <c r="U158" s="395"/>
    </row>
    <row r="159" spans="2:21" s="1" customFormat="1" outlineLevel="1" x14ac:dyDescent="0.25">
      <c r="B159" s="1" t="s">
        <v>455</v>
      </c>
      <c r="C159" s="3"/>
      <c r="E159" s="13"/>
      <c r="F159" s="13"/>
      <c r="G159" s="58"/>
      <c r="H159" s="13">
        <v>5</v>
      </c>
      <c r="I159" s="13"/>
      <c r="J159" s="13"/>
      <c r="K159" s="72"/>
      <c r="L159" s="395"/>
      <c r="M159" s="395"/>
      <c r="N159" s="395"/>
      <c r="O159" s="395"/>
      <c r="P159" s="395"/>
      <c r="Q159" s="395"/>
      <c r="R159" s="395"/>
      <c r="S159" s="395"/>
      <c r="T159" s="395"/>
      <c r="U159" s="395"/>
    </row>
    <row r="160" spans="2:21" outlineLevel="1" x14ac:dyDescent="0.25">
      <c r="B160" s="1" t="s">
        <v>424</v>
      </c>
      <c r="E160" s="13">
        <f>SUM(E161:E164)</f>
        <v>10</v>
      </c>
      <c r="I160" s="13">
        <f>SUM(I161:I164)</f>
        <v>7</v>
      </c>
      <c r="K160" s="72">
        <f>SUM(K161:K164)</f>
        <v>6</v>
      </c>
      <c r="L160" s="395">
        <f>SUM(L161:L164)</f>
        <v>1</v>
      </c>
    </row>
    <row r="161" spans="2:21" s="1" customFormat="1" outlineLevel="2" x14ac:dyDescent="0.25">
      <c r="C161" s="3" t="s">
        <v>433</v>
      </c>
      <c r="E161" s="13">
        <v>4</v>
      </c>
      <c r="F161" s="13"/>
      <c r="G161" s="58"/>
      <c r="H161" s="13"/>
      <c r="I161" s="26">
        <v>1</v>
      </c>
      <c r="J161" s="13"/>
      <c r="K161" s="26"/>
      <c r="L161" s="395"/>
      <c r="M161" s="395"/>
      <c r="N161" s="395"/>
      <c r="O161" s="395"/>
      <c r="P161" s="395"/>
      <c r="Q161" s="395"/>
      <c r="R161" s="395"/>
      <c r="S161" s="395"/>
      <c r="T161" s="395"/>
      <c r="U161" s="395"/>
    </row>
    <row r="162" spans="2:21" s="1" customFormat="1" outlineLevel="2" x14ac:dyDescent="0.25">
      <c r="C162" s="3" t="s">
        <v>434</v>
      </c>
      <c r="E162" s="13">
        <v>4</v>
      </c>
      <c r="F162" s="13"/>
      <c r="G162" s="58"/>
      <c r="H162" s="13"/>
      <c r="I162" s="13"/>
      <c r="J162" s="13"/>
      <c r="K162" s="72"/>
      <c r="L162" s="395"/>
      <c r="M162" s="395"/>
      <c r="N162" s="395"/>
      <c r="O162" s="395"/>
      <c r="P162" s="395"/>
      <c r="Q162" s="395"/>
      <c r="R162" s="395"/>
      <c r="S162" s="395"/>
      <c r="T162" s="395"/>
      <c r="U162" s="395"/>
    </row>
    <row r="163" spans="2:21" s="1" customFormat="1" outlineLevel="2" x14ac:dyDescent="0.25">
      <c r="C163" s="3" t="s">
        <v>435</v>
      </c>
      <c r="E163" s="13">
        <v>1</v>
      </c>
      <c r="F163" s="13"/>
      <c r="G163" s="58"/>
      <c r="H163" s="13"/>
      <c r="I163" s="26">
        <v>3</v>
      </c>
      <c r="J163" s="13"/>
      <c r="K163" s="72">
        <v>3</v>
      </c>
      <c r="L163" s="395"/>
      <c r="M163" s="395"/>
      <c r="N163" s="395"/>
      <c r="O163" s="395"/>
      <c r="P163" s="395"/>
      <c r="Q163" s="395"/>
      <c r="R163" s="395"/>
      <c r="S163" s="395"/>
      <c r="T163" s="395"/>
      <c r="U163" s="395"/>
    </row>
    <row r="164" spans="2:21" s="1" customFormat="1" outlineLevel="2" x14ac:dyDescent="0.25">
      <c r="C164" s="3" t="s">
        <v>436</v>
      </c>
      <c r="E164" s="13">
        <v>1</v>
      </c>
      <c r="F164" s="13"/>
      <c r="G164" s="58"/>
      <c r="H164" s="13"/>
      <c r="I164" s="26">
        <v>3</v>
      </c>
      <c r="J164" s="13"/>
      <c r="K164" s="72">
        <v>3</v>
      </c>
      <c r="L164" s="395">
        <v>1</v>
      </c>
      <c r="M164" s="395"/>
      <c r="N164" s="395"/>
      <c r="O164" s="395"/>
      <c r="P164" s="395"/>
      <c r="Q164" s="395"/>
      <c r="R164" s="395"/>
      <c r="S164" s="395"/>
      <c r="T164" s="395"/>
      <c r="U164" s="395"/>
    </row>
    <row r="165" spans="2:21" outlineLevel="1" x14ac:dyDescent="0.25">
      <c r="B165" s="1" t="s">
        <v>425</v>
      </c>
      <c r="E165" s="13">
        <v>8</v>
      </c>
    </row>
    <row r="166" spans="2:21" outlineLevel="1" x14ac:dyDescent="0.25">
      <c r="B166" s="1" t="s">
        <v>426</v>
      </c>
      <c r="E166" s="13">
        <f>SUM(E167:E175)</f>
        <v>20</v>
      </c>
      <c r="H166" s="13">
        <f>SUM(H167:H175)</f>
        <v>5</v>
      </c>
      <c r="I166" s="13">
        <f>SUM(I167:I175)</f>
        <v>5</v>
      </c>
      <c r="J166" s="13">
        <f>SUM(J167:J175)</f>
        <v>5</v>
      </c>
      <c r="K166" s="72">
        <f>SUM(K167:K175)</f>
        <v>5</v>
      </c>
      <c r="L166" s="395">
        <f>SUM(L167:L175)</f>
        <v>5</v>
      </c>
    </row>
    <row r="167" spans="2:21" s="1" customFormat="1" outlineLevel="2" x14ac:dyDescent="0.25">
      <c r="C167" s="3" t="s">
        <v>409</v>
      </c>
      <c r="E167" s="13">
        <v>5</v>
      </c>
      <c r="F167" s="13"/>
      <c r="G167" s="58"/>
      <c r="H167" s="13"/>
      <c r="I167" s="13"/>
      <c r="J167" s="13"/>
      <c r="K167" s="72"/>
      <c r="L167" s="395"/>
      <c r="M167" s="395"/>
      <c r="N167" s="395"/>
      <c r="O167" s="395"/>
      <c r="P167" s="395"/>
      <c r="Q167" s="395"/>
      <c r="R167" s="395"/>
      <c r="S167" s="395"/>
      <c r="T167" s="395"/>
      <c r="U167" s="395"/>
    </row>
    <row r="168" spans="2:21" s="1" customFormat="1" outlineLevel="2" x14ac:dyDescent="0.25">
      <c r="C168" s="3" t="s">
        <v>410</v>
      </c>
      <c r="E168" s="13">
        <v>5</v>
      </c>
      <c r="F168" s="13"/>
      <c r="G168" s="58"/>
      <c r="H168" s="13"/>
      <c r="I168" s="13"/>
      <c r="J168" s="13"/>
      <c r="K168" s="72"/>
      <c r="L168" s="395"/>
      <c r="M168" s="395"/>
      <c r="N168" s="395"/>
      <c r="O168" s="395"/>
      <c r="P168" s="395"/>
      <c r="Q168" s="395"/>
      <c r="R168" s="395"/>
      <c r="S168" s="395"/>
      <c r="T168" s="395"/>
      <c r="U168" s="395"/>
    </row>
    <row r="169" spans="2:21" s="1" customFormat="1" outlineLevel="2" x14ac:dyDescent="0.25">
      <c r="C169" s="3" t="s">
        <v>411</v>
      </c>
      <c r="E169" s="13">
        <v>5</v>
      </c>
      <c r="F169" s="13"/>
      <c r="G169" s="58"/>
      <c r="H169" s="13"/>
      <c r="I169" s="13"/>
      <c r="J169" s="13"/>
      <c r="K169" s="72"/>
      <c r="L169" s="395"/>
      <c r="M169" s="395"/>
      <c r="N169" s="395"/>
      <c r="O169" s="395"/>
      <c r="P169" s="395"/>
      <c r="Q169" s="395"/>
      <c r="R169" s="395"/>
      <c r="S169" s="395"/>
      <c r="T169" s="395"/>
      <c r="U169" s="395"/>
    </row>
    <row r="170" spans="2:21" s="25" customFormat="1" outlineLevel="2" x14ac:dyDescent="0.25">
      <c r="C170" s="3" t="s">
        <v>412</v>
      </c>
      <c r="E170" s="14">
        <v>5</v>
      </c>
      <c r="F170" s="14"/>
      <c r="G170" s="14"/>
      <c r="H170" s="14"/>
      <c r="I170" s="14"/>
      <c r="J170" s="14"/>
      <c r="K170" s="14"/>
      <c r="L170" s="14"/>
      <c r="M170" s="14"/>
      <c r="N170" s="14"/>
      <c r="O170" s="14"/>
      <c r="P170" s="14"/>
      <c r="Q170" s="14"/>
      <c r="R170" s="14"/>
      <c r="S170" s="14"/>
      <c r="T170" s="14"/>
      <c r="U170" s="14"/>
    </row>
    <row r="171" spans="2:21" s="25" customFormat="1" outlineLevel="2" x14ac:dyDescent="0.25">
      <c r="C171" s="3" t="s">
        <v>449</v>
      </c>
      <c r="E171" s="14"/>
      <c r="F171" s="14"/>
      <c r="G171" s="14"/>
      <c r="H171" s="14">
        <v>5</v>
      </c>
      <c r="I171" s="14"/>
      <c r="J171" s="14"/>
      <c r="K171" s="14"/>
      <c r="L171" s="14"/>
      <c r="M171" s="14"/>
      <c r="N171" s="14"/>
      <c r="O171" s="14"/>
      <c r="P171" s="14"/>
      <c r="Q171" s="14"/>
      <c r="R171" s="14"/>
      <c r="S171" s="14"/>
      <c r="T171" s="14"/>
      <c r="U171" s="14"/>
    </row>
    <row r="172" spans="2:21" s="25" customFormat="1" outlineLevel="2" x14ac:dyDescent="0.25">
      <c r="C172" s="3" t="s">
        <v>321</v>
      </c>
      <c r="E172" s="14"/>
      <c r="F172" s="14"/>
      <c r="G172" s="14"/>
      <c r="H172" s="14"/>
      <c r="I172" s="14">
        <v>5</v>
      </c>
      <c r="J172" s="14"/>
      <c r="K172" s="14"/>
      <c r="L172" s="14"/>
      <c r="M172" s="14"/>
      <c r="N172" s="14"/>
      <c r="O172" s="14"/>
      <c r="P172" s="14"/>
      <c r="Q172" s="14"/>
      <c r="R172" s="14"/>
      <c r="S172" s="14"/>
      <c r="T172" s="14"/>
      <c r="U172" s="14"/>
    </row>
    <row r="173" spans="2:21" s="25" customFormat="1" outlineLevel="2" x14ac:dyDescent="0.25">
      <c r="C173" s="3" t="s">
        <v>471</v>
      </c>
      <c r="E173" s="14"/>
      <c r="F173" s="14"/>
      <c r="G173" s="14"/>
      <c r="H173" s="14"/>
      <c r="I173" s="14"/>
      <c r="J173" s="14">
        <v>5</v>
      </c>
      <c r="K173" s="14"/>
      <c r="L173" s="14"/>
      <c r="M173" s="14"/>
      <c r="N173" s="14"/>
      <c r="O173" s="14"/>
      <c r="P173" s="14"/>
      <c r="Q173" s="14"/>
      <c r="R173" s="14"/>
      <c r="S173" s="14"/>
      <c r="T173" s="14"/>
      <c r="U173" s="14"/>
    </row>
    <row r="174" spans="2:21" s="25" customFormat="1" outlineLevel="2" x14ac:dyDescent="0.25">
      <c r="C174" s="3" t="s">
        <v>1282</v>
      </c>
      <c r="E174" s="14"/>
      <c r="F174" s="14"/>
      <c r="G174" s="14"/>
      <c r="H174" s="14"/>
      <c r="I174" s="14"/>
      <c r="J174" s="14"/>
      <c r="K174" s="14">
        <v>5</v>
      </c>
      <c r="L174" s="14"/>
      <c r="M174" s="14"/>
      <c r="N174" s="14"/>
      <c r="O174" s="14"/>
      <c r="P174" s="14"/>
      <c r="Q174" s="14"/>
      <c r="R174" s="14"/>
      <c r="S174" s="14"/>
      <c r="T174" s="14"/>
      <c r="U174" s="14"/>
    </row>
    <row r="175" spans="2:21" s="25" customFormat="1" outlineLevel="2" x14ac:dyDescent="0.25">
      <c r="C175" s="3" t="s">
        <v>1598</v>
      </c>
      <c r="E175" s="14"/>
      <c r="F175" s="14"/>
      <c r="G175" s="14"/>
      <c r="H175" s="14"/>
      <c r="I175" s="14"/>
      <c r="J175" s="14"/>
      <c r="K175" s="14"/>
      <c r="L175" s="14">
        <v>5</v>
      </c>
      <c r="M175" s="14"/>
      <c r="N175" s="14"/>
      <c r="O175" s="14"/>
      <c r="P175" s="14"/>
      <c r="Q175" s="14"/>
      <c r="R175" s="14"/>
      <c r="S175" s="14"/>
      <c r="T175" s="14"/>
      <c r="U175" s="14"/>
    </row>
    <row r="176" spans="2:21" outlineLevel="1" x14ac:dyDescent="0.25">
      <c r="B176" s="1" t="s">
        <v>427</v>
      </c>
      <c r="E176" s="13">
        <v>1</v>
      </c>
      <c r="H176" s="13">
        <v>3</v>
      </c>
      <c r="I176" s="13">
        <v>1</v>
      </c>
      <c r="K176" s="72">
        <v>1</v>
      </c>
    </row>
    <row r="177" spans="2:21" s="1" customFormat="1" outlineLevel="1" x14ac:dyDescent="0.25">
      <c r="B177" s="1" t="s">
        <v>172</v>
      </c>
      <c r="C177" s="3"/>
      <c r="E177" s="13"/>
      <c r="F177" s="13"/>
      <c r="G177" s="58"/>
      <c r="H177" s="13">
        <f>SUM(H178:H186)</f>
        <v>12</v>
      </c>
      <c r="I177" s="13">
        <f>SUM(I178:I186)</f>
        <v>28</v>
      </c>
      <c r="J177" s="13">
        <f>SUM(J178:J186)</f>
        <v>23</v>
      </c>
      <c r="K177" s="72">
        <f>SUM(K178:K186)</f>
        <v>6</v>
      </c>
      <c r="L177" s="395">
        <f>SUM(L178:L186)</f>
        <v>1</v>
      </c>
      <c r="M177" s="395"/>
      <c r="N177" s="395"/>
      <c r="O177" s="395"/>
      <c r="P177" s="395"/>
      <c r="Q177" s="395"/>
      <c r="R177" s="395"/>
      <c r="S177" s="395"/>
      <c r="T177" s="395"/>
      <c r="U177" s="395"/>
    </row>
    <row r="178" spans="2:21" outlineLevel="2" x14ac:dyDescent="0.25">
      <c r="C178" s="1" t="s">
        <v>473</v>
      </c>
      <c r="H178" s="13">
        <v>12</v>
      </c>
    </row>
    <row r="179" spans="2:21" outlineLevel="2" x14ac:dyDescent="0.25">
      <c r="C179" s="1" t="s">
        <v>474</v>
      </c>
      <c r="I179" s="13">
        <v>8</v>
      </c>
    </row>
    <row r="180" spans="2:21" s="1" customFormat="1" outlineLevel="2" x14ac:dyDescent="0.25">
      <c r="C180" s="1" t="s">
        <v>475</v>
      </c>
      <c r="E180" s="13"/>
      <c r="F180" s="13"/>
      <c r="G180" s="58"/>
      <c r="H180" s="13"/>
      <c r="I180" s="13">
        <v>20</v>
      </c>
      <c r="J180" s="13"/>
      <c r="K180" s="72"/>
      <c r="L180" s="395"/>
      <c r="M180" s="395"/>
      <c r="N180" s="395"/>
      <c r="O180" s="395"/>
      <c r="P180" s="395"/>
      <c r="Q180" s="395"/>
      <c r="R180" s="395"/>
      <c r="S180" s="395"/>
      <c r="T180" s="395"/>
      <c r="U180" s="395"/>
    </row>
    <row r="181" spans="2:21" s="1" customFormat="1" outlineLevel="2" x14ac:dyDescent="0.25">
      <c r="C181" s="1" t="s">
        <v>476</v>
      </c>
      <c r="E181" s="13"/>
      <c r="F181" s="13"/>
      <c r="G181" s="58"/>
      <c r="H181" s="13"/>
      <c r="I181" s="13"/>
      <c r="J181" s="13">
        <v>1</v>
      </c>
      <c r="K181" s="72"/>
      <c r="L181" s="395"/>
      <c r="M181" s="395"/>
      <c r="N181" s="395"/>
      <c r="O181" s="395"/>
      <c r="P181" s="395"/>
      <c r="Q181" s="395"/>
      <c r="R181" s="395"/>
      <c r="S181" s="395"/>
      <c r="T181" s="395"/>
      <c r="U181" s="395"/>
    </row>
    <row r="182" spans="2:21" s="1" customFormat="1" outlineLevel="2" x14ac:dyDescent="0.25">
      <c r="C182" s="1" t="s">
        <v>477</v>
      </c>
      <c r="E182" s="13"/>
      <c r="F182" s="13"/>
      <c r="G182" s="58"/>
      <c r="H182" s="13"/>
      <c r="I182" s="13"/>
      <c r="J182" s="13">
        <v>6</v>
      </c>
      <c r="K182" s="72"/>
      <c r="L182" s="395"/>
      <c r="M182" s="395"/>
      <c r="N182" s="395"/>
      <c r="O182" s="395"/>
      <c r="P182" s="395"/>
      <c r="Q182" s="395"/>
      <c r="R182" s="395"/>
      <c r="S182" s="395"/>
      <c r="T182" s="395"/>
      <c r="U182" s="395"/>
    </row>
    <row r="183" spans="2:21" s="1" customFormat="1" outlineLevel="2" x14ac:dyDescent="0.25">
      <c r="C183" s="1" t="s">
        <v>478</v>
      </c>
      <c r="E183" s="72"/>
      <c r="F183" s="72"/>
      <c r="G183" s="72"/>
      <c r="H183" s="72"/>
      <c r="I183" s="72"/>
      <c r="J183" s="72">
        <v>16</v>
      </c>
      <c r="K183" s="72"/>
      <c r="L183" s="395"/>
      <c r="M183" s="395"/>
      <c r="N183" s="395"/>
      <c r="O183" s="395"/>
      <c r="P183" s="395"/>
      <c r="Q183" s="395"/>
      <c r="R183" s="395"/>
      <c r="S183" s="395"/>
      <c r="T183" s="395"/>
      <c r="U183" s="395"/>
    </row>
    <row r="184" spans="2:21" s="1" customFormat="1" outlineLevel="2" x14ac:dyDescent="0.25">
      <c r="C184" s="1" t="s">
        <v>1284</v>
      </c>
      <c r="E184" s="72"/>
      <c r="F184" s="72"/>
      <c r="G184" s="72"/>
      <c r="H184" s="72"/>
      <c r="I184" s="72"/>
      <c r="J184" s="72"/>
      <c r="K184" s="72">
        <v>2</v>
      </c>
      <c r="L184" s="395"/>
      <c r="M184" s="395"/>
      <c r="N184" s="395"/>
      <c r="O184" s="395"/>
      <c r="P184" s="395"/>
      <c r="Q184" s="395"/>
      <c r="R184" s="395"/>
      <c r="S184" s="395"/>
      <c r="T184" s="395"/>
      <c r="U184" s="395"/>
    </row>
    <row r="185" spans="2:21" s="353" customFormat="1" outlineLevel="2" x14ac:dyDescent="0.25">
      <c r="C185" s="353" t="s">
        <v>1285</v>
      </c>
      <c r="E185" s="395"/>
      <c r="F185" s="395"/>
      <c r="G185" s="395"/>
      <c r="H185" s="395"/>
      <c r="I185" s="395"/>
      <c r="J185" s="395"/>
      <c r="K185" s="395">
        <v>4</v>
      </c>
      <c r="L185" s="395"/>
      <c r="M185" s="395"/>
      <c r="N185" s="395"/>
      <c r="O185" s="395"/>
      <c r="P185" s="395"/>
      <c r="Q185" s="395"/>
      <c r="R185" s="395"/>
      <c r="S185" s="395"/>
      <c r="T185" s="395"/>
      <c r="U185" s="395"/>
    </row>
    <row r="186" spans="2:21" outlineLevel="2" x14ac:dyDescent="0.25">
      <c r="C186" s="1" t="s">
        <v>1601</v>
      </c>
      <c r="L186" s="395">
        <v>1</v>
      </c>
    </row>
    <row r="187" spans="2:21" outlineLevel="1" x14ac:dyDescent="0.25">
      <c r="B187" s="1" t="s">
        <v>468</v>
      </c>
      <c r="I187" s="13">
        <v>1</v>
      </c>
    </row>
    <row r="188" spans="2:21" x14ac:dyDescent="0.25">
      <c r="B188" s="1" t="s">
        <v>1287</v>
      </c>
      <c r="K188" s="72">
        <v>3</v>
      </c>
    </row>
  </sheetData>
  <mergeCells count="23">
    <mergeCell ref="C52:C53"/>
    <mergeCell ref="C22:C23"/>
    <mergeCell ref="C12:C13"/>
    <mergeCell ref="C14:C15"/>
    <mergeCell ref="C16:C17"/>
    <mergeCell ref="C18:C19"/>
    <mergeCell ref="C20:C21"/>
    <mergeCell ref="C54:C55"/>
    <mergeCell ref="C56:C57"/>
    <mergeCell ref="C24:C25"/>
    <mergeCell ref="C26:C27"/>
    <mergeCell ref="C28:C29"/>
    <mergeCell ref="C38:C39"/>
    <mergeCell ref="C48:C49"/>
    <mergeCell ref="C30:C31"/>
    <mergeCell ref="C32:C33"/>
    <mergeCell ref="C34:C35"/>
    <mergeCell ref="C36:C37"/>
    <mergeCell ref="C40:C41"/>
    <mergeCell ref="C42:C43"/>
    <mergeCell ref="C44:C45"/>
    <mergeCell ref="C46:C47"/>
    <mergeCell ref="C50:C51"/>
  </mergeCells>
  <pageMargins left="0.7" right="0.7" top="0.75" bottom="0.75" header="0.3" footer="0.3"/>
  <pageSetup paperSize="9" orientation="portrait" r:id="rId1"/>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V94"/>
  <sheetViews>
    <sheetView workbookViewId="0">
      <pane xSplit="1" topLeftCell="B1" activePane="topRight" state="frozen"/>
      <selection pane="topRight" activeCell="G6" sqref="G6"/>
    </sheetView>
  </sheetViews>
  <sheetFormatPr baseColWidth="10" defaultRowHeight="15.75" x14ac:dyDescent="0.25"/>
  <cols>
    <col min="1" max="1" width="26.140625" style="2" bestFit="1" customWidth="1"/>
    <col min="2" max="2" width="22.5703125" style="2" bestFit="1" customWidth="1"/>
    <col min="3" max="3" width="8.140625" style="2" bestFit="1" customWidth="1"/>
    <col min="4" max="4" width="11.42578125" style="2"/>
    <col min="5" max="5" width="18.7109375" style="2" bestFit="1" customWidth="1"/>
    <col min="6" max="6" width="6.5703125" style="2" bestFit="1" customWidth="1"/>
    <col min="7" max="7" width="11.42578125" style="2"/>
    <col min="8" max="8" width="12.28515625" style="2" bestFit="1" customWidth="1"/>
    <col min="9" max="9" width="14.28515625" style="2" bestFit="1" customWidth="1"/>
    <col min="10" max="10" width="11.42578125" style="2"/>
    <col min="11" max="11" width="5.7109375" style="2" bestFit="1" customWidth="1"/>
    <col min="12" max="12" width="4.7109375" style="101" customWidth="1"/>
    <col min="13" max="17" width="4.7109375" style="27" customWidth="1"/>
    <col min="18" max="18" width="59.7109375" style="56" customWidth="1"/>
    <col min="19" max="19" width="120.7109375" style="56" customWidth="1"/>
    <col min="20" max="23" width="3.7109375" style="2" customWidth="1"/>
    <col min="24" max="16384" width="11.42578125" style="2"/>
  </cols>
  <sheetData>
    <row r="1" spans="1:22" ht="30" customHeight="1" thickBot="1" x14ac:dyDescent="0.3">
      <c r="A1" s="2" t="s">
        <v>9</v>
      </c>
      <c r="C1" s="2" t="s">
        <v>482</v>
      </c>
      <c r="D1" s="2" t="s">
        <v>378</v>
      </c>
      <c r="F1" s="2" t="s">
        <v>1502</v>
      </c>
      <c r="G1" s="2" t="s">
        <v>331</v>
      </c>
      <c r="H1" s="2" t="s">
        <v>379</v>
      </c>
      <c r="I1" s="417" t="s">
        <v>330</v>
      </c>
      <c r="J1" s="417"/>
      <c r="K1" s="2" t="s">
        <v>381</v>
      </c>
      <c r="L1" s="417" t="s">
        <v>224</v>
      </c>
      <c r="M1" s="417"/>
      <c r="N1" s="417"/>
      <c r="O1" s="417"/>
      <c r="P1" s="417"/>
      <c r="Q1" s="417"/>
      <c r="R1" s="417" t="s">
        <v>380</v>
      </c>
      <c r="S1" s="417"/>
    </row>
    <row r="2" spans="1:22" x14ac:dyDescent="0.25">
      <c r="A2" s="168" t="s">
        <v>674</v>
      </c>
      <c r="B2" s="169" t="s">
        <v>718</v>
      </c>
      <c r="C2" s="170" t="s">
        <v>483</v>
      </c>
      <c r="D2" s="169" t="s">
        <v>172</v>
      </c>
      <c r="E2" s="169" t="s">
        <v>24</v>
      </c>
      <c r="F2" s="169">
        <v>1</v>
      </c>
      <c r="G2" s="169" t="s">
        <v>123</v>
      </c>
      <c r="H2" s="169" t="s">
        <v>678</v>
      </c>
      <c r="I2" s="169" t="s">
        <v>148</v>
      </c>
      <c r="J2" s="169"/>
      <c r="K2" s="169" t="s">
        <v>128</v>
      </c>
      <c r="L2" s="171" t="s">
        <v>264</v>
      </c>
      <c r="M2" s="172">
        <v>3.77</v>
      </c>
      <c r="N2" s="171" t="s">
        <v>265</v>
      </c>
      <c r="O2" s="172"/>
      <c r="P2" s="171" t="s">
        <v>167</v>
      </c>
      <c r="Q2" s="172">
        <v>0.56999999999999995</v>
      </c>
      <c r="R2" s="173" t="s">
        <v>905</v>
      </c>
      <c r="S2" s="173"/>
      <c r="T2" s="169">
        <v>2</v>
      </c>
      <c r="U2" s="169">
        <v>5</v>
      </c>
      <c r="V2" s="174"/>
    </row>
    <row r="3" spans="1:22" x14ac:dyDescent="0.25">
      <c r="A3" s="175" t="s">
        <v>675</v>
      </c>
      <c r="B3" s="122" t="s">
        <v>719</v>
      </c>
      <c r="C3" s="123" t="s">
        <v>483</v>
      </c>
      <c r="D3" s="122" t="s">
        <v>172</v>
      </c>
      <c r="E3" s="122" t="s">
        <v>24</v>
      </c>
      <c r="F3" s="122">
        <v>1</v>
      </c>
      <c r="G3" s="122" t="s">
        <v>123</v>
      </c>
      <c r="H3" s="122"/>
      <c r="I3" s="122" t="s">
        <v>144</v>
      </c>
      <c r="J3" s="122"/>
      <c r="K3" s="122"/>
      <c r="L3" s="124"/>
      <c r="M3" s="125"/>
      <c r="N3" s="124"/>
      <c r="O3" s="125"/>
      <c r="P3" s="125"/>
      <c r="Q3" s="125"/>
      <c r="R3" s="126"/>
      <c r="S3" s="126" t="s">
        <v>953</v>
      </c>
      <c r="T3" s="122"/>
      <c r="U3" s="122"/>
      <c r="V3" s="176"/>
    </row>
    <row r="4" spans="1:22" ht="31.5" x14ac:dyDescent="0.25">
      <c r="A4" s="175" t="s">
        <v>673</v>
      </c>
      <c r="B4" s="122" t="s">
        <v>729</v>
      </c>
      <c r="C4" s="123" t="s">
        <v>483</v>
      </c>
      <c r="D4" s="122" t="s">
        <v>172</v>
      </c>
      <c r="E4" s="122" t="s">
        <v>23</v>
      </c>
      <c r="F4" s="122">
        <v>1</v>
      </c>
      <c r="G4" s="122" t="s">
        <v>119</v>
      </c>
      <c r="H4" s="122" t="s">
        <v>678</v>
      </c>
      <c r="I4" s="122" t="s">
        <v>116</v>
      </c>
      <c r="J4" s="122"/>
      <c r="K4" s="122" t="s">
        <v>128</v>
      </c>
      <c r="L4" s="124" t="s">
        <v>264</v>
      </c>
      <c r="M4" s="125">
        <v>3.77</v>
      </c>
      <c r="N4" s="124" t="s">
        <v>265</v>
      </c>
      <c r="O4" s="125"/>
      <c r="P4" s="124" t="s">
        <v>167</v>
      </c>
      <c r="Q4" s="125">
        <v>0.56999999999999995</v>
      </c>
      <c r="R4" s="127" t="s">
        <v>913</v>
      </c>
      <c r="S4" s="126"/>
      <c r="T4" s="122">
        <v>2</v>
      </c>
      <c r="U4" s="122">
        <v>7</v>
      </c>
      <c r="V4" s="176"/>
    </row>
    <row r="5" spans="1:22" x14ac:dyDescent="0.25">
      <c r="A5" s="175" t="s">
        <v>680</v>
      </c>
      <c r="B5" s="122" t="s">
        <v>737</v>
      </c>
      <c r="C5" s="123" t="s">
        <v>483</v>
      </c>
      <c r="D5" s="122" t="s">
        <v>172</v>
      </c>
      <c r="E5" s="122" t="s">
        <v>28</v>
      </c>
      <c r="F5" s="122">
        <v>1</v>
      </c>
      <c r="G5" s="122" t="s">
        <v>123</v>
      </c>
      <c r="H5" s="122" t="s">
        <v>678</v>
      </c>
      <c r="I5" s="122" t="s">
        <v>130</v>
      </c>
      <c r="J5" s="122"/>
      <c r="K5" s="122" t="s">
        <v>125</v>
      </c>
      <c r="L5" s="124" t="s">
        <v>270</v>
      </c>
      <c r="M5" s="125">
        <v>2.77</v>
      </c>
      <c r="N5" s="124" t="s">
        <v>265</v>
      </c>
      <c r="O5" s="125"/>
      <c r="P5" s="124" t="s">
        <v>167</v>
      </c>
      <c r="Q5" s="125">
        <v>0.9</v>
      </c>
      <c r="R5" s="127" t="s">
        <v>906</v>
      </c>
      <c r="S5" s="126"/>
      <c r="T5" s="122">
        <v>1</v>
      </c>
      <c r="U5" s="122">
        <v>4</v>
      </c>
      <c r="V5" s="176"/>
    </row>
    <row r="6" spans="1:22" x14ac:dyDescent="0.25">
      <c r="A6" s="175" t="s">
        <v>27</v>
      </c>
      <c r="B6" s="122" t="s">
        <v>719</v>
      </c>
      <c r="C6" s="123" t="s">
        <v>483</v>
      </c>
      <c r="D6" s="122" t="s">
        <v>172</v>
      </c>
      <c r="E6" s="122" t="s">
        <v>28</v>
      </c>
      <c r="F6" s="122">
        <v>1</v>
      </c>
      <c r="G6" s="122" t="s">
        <v>123</v>
      </c>
      <c r="H6" s="122"/>
      <c r="I6" s="122" t="s">
        <v>144</v>
      </c>
      <c r="J6" s="122"/>
      <c r="K6" s="122"/>
      <c r="L6" s="124"/>
      <c r="M6" s="125"/>
      <c r="N6" s="124"/>
      <c r="O6" s="125"/>
      <c r="P6" s="125"/>
      <c r="Q6" s="125"/>
      <c r="R6" s="126"/>
      <c r="S6" s="126" t="s">
        <v>952</v>
      </c>
      <c r="T6" s="122"/>
      <c r="U6" s="122"/>
      <c r="V6" s="176"/>
    </row>
    <row r="7" spans="1:22" x14ac:dyDescent="0.25">
      <c r="A7" s="175" t="s">
        <v>682</v>
      </c>
      <c r="B7" s="122" t="s">
        <v>750</v>
      </c>
      <c r="C7" s="123" t="s">
        <v>483</v>
      </c>
      <c r="D7" s="122" t="s">
        <v>172</v>
      </c>
      <c r="E7" s="122" t="s">
        <v>29</v>
      </c>
      <c r="F7" s="122">
        <v>1</v>
      </c>
      <c r="G7" s="122" t="s">
        <v>119</v>
      </c>
      <c r="H7" s="122" t="s">
        <v>678</v>
      </c>
      <c r="I7" s="122" t="s">
        <v>121</v>
      </c>
      <c r="J7" s="122"/>
      <c r="K7" s="122" t="s">
        <v>125</v>
      </c>
      <c r="L7" s="124" t="s">
        <v>270</v>
      </c>
      <c r="M7" s="125">
        <v>2.77</v>
      </c>
      <c r="N7" s="124" t="s">
        <v>265</v>
      </c>
      <c r="O7" s="125"/>
      <c r="P7" s="124" t="s">
        <v>167</v>
      </c>
      <c r="Q7" s="125">
        <v>0.9</v>
      </c>
      <c r="R7" s="127" t="s">
        <v>914</v>
      </c>
      <c r="S7" s="126" t="s">
        <v>134</v>
      </c>
      <c r="T7" s="122">
        <v>1</v>
      </c>
      <c r="U7" s="122">
        <v>5</v>
      </c>
      <c r="V7" s="176"/>
    </row>
    <row r="8" spans="1:22" ht="31.5" x14ac:dyDescent="0.25">
      <c r="A8" s="175" t="s">
        <v>687</v>
      </c>
      <c r="B8" s="122" t="s">
        <v>765</v>
      </c>
      <c r="C8" s="123" t="s">
        <v>483</v>
      </c>
      <c r="D8" s="122" t="s">
        <v>172</v>
      </c>
      <c r="E8" s="122" t="s">
        <v>67</v>
      </c>
      <c r="F8" s="122">
        <v>1</v>
      </c>
      <c r="G8" s="122" t="s">
        <v>119</v>
      </c>
      <c r="H8" s="122" t="s">
        <v>113</v>
      </c>
      <c r="I8" s="122" t="s">
        <v>174</v>
      </c>
      <c r="J8" s="122" t="s">
        <v>118</v>
      </c>
      <c r="K8" s="122" t="s">
        <v>125</v>
      </c>
      <c r="L8" s="124" t="s">
        <v>270</v>
      </c>
      <c r="M8" s="125">
        <v>2.77</v>
      </c>
      <c r="N8" s="124" t="s">
        <v>268</v>
      </c>
      <c r="O8" s="125">
        <v>4.67</v>
      </c>
      <c r="P8" s="124" t="s">
        <v>167</v>
      </c>
      <c r="Q8" s="125">
        <v>0.9</v>
      </c>
      <c r="R8" s="127" t="s">
        <v>907</v>
      </c>
      <c r="S8" s="126"/>
      <c r="T8" s="122">
        <v>1</v>
      </c>
      <c r="U8" s="122">
        <v>4</v>
      </c>
      <c r="V8" s="176">
        <v>-2</v>
      </c>
    </row>
    <row r="9" spans="1:22" x14ac:dyDescent="0.25">
      <c r="A9" s="175" t="s">
        <v>88</v>
      </c>
      <c r="B9" s="122" t="s">
        <v>776</v>
      </c>
      <c r="C9" s="123" t="s">
        <v>483</v>
      </c>
      <c r="D9" s="122" t="s">
        <v>172</v>
      </c>
      <c r="E9" s="122" t="s">
        <v>68</v>
      </c>
      <c r="F9" s="122">
        <v>1</v>
      </c>
      <c r="G9" s="122" t="s">
        <v>119</v>
      </c>
      <c r="H9" s="122" t="s">
        <v>113</v>
      </c>
      <c r="I9" s="122" t="s">
        <v>174</v>
      </c>
      <c r="J9" s="122" t="s">
        <v>121</v>
      </c>
      <c r="K9" s="122" t="s">
        <v>125</v>
      </c>
      <c r="L9" s="124" t="s">
        <v>270</v>
      </c>
      <c r="M9" s="125">
        <v>2.77</v>
      </c>
      <c r="N9" s="124" t="s">
        <v>268</v>
      </c>
      <c r="O9" s="125">
        <v>4.67</v>
      </c>
      <c r="P9" s="124" t="s">
        <v>167</v>
      </c>
      <c r="Q9" s="125">
        <v>0.9</v>
      </c>
      <c r="R9" s="126" t="s">
        <v>908</v>
      </c>
      <c r="S9" s="126" t="s">
        <v>915</v>
      </c>
      <c r="T9" s="122">
        <v>1</v>
      </c>
      <c r="U9" s="122">
        <v>4</v>
      </c>
      <c r="V9" s="176"/>
    </row>
    <row r="10" spans="1:22" ht="31.5" x14ac:dyDescent="0.25">
      <c r="A10" s="175" t="s">
        <v>100</v>
      </c>
      <c r="B10" s="122" t="s">
        <v>791</v>
      </c>
      <c r="C10" s="123" t="s">
        <v>483</v>
      </c>
      <c r="D10" s="122" t="s">
        <v>172</v>
      </c>
      <c r="E10" s="122" t="s">
        <v>89</v>
      </c>
      <c r="F10" s="122">
        <v>1</v>
      </c>
      <c r="G10" s="122" t="s">
        <v>119</v>
      </c>
      <c r="H10" s="122" t="s">
        <v>113</v>
      </c>
      <c r="I10" s="122" t="s">
        <v>115</v>
      </c>
      <c r="J10" s="122"/>
      <c r="K10" s="122" t="s">
        <v>125</v>
      </c>
      <c r="L10" s="124" t="s">
        <v>270</v>
      </c>
      <c r="M10" s="125">
        <v>2.77</v>
      </c>
      <c r="N10" s="124" t="s">
        <v>268</v>
      </c>
      <c r="O10" s="125">
        <v>4.67</v>
      </c>
      <c r="P10" s="124" t="s">
        <v>167</v>
      </c>
      <c r="Q10" s="125">
        <v>0.9</v>
      </c>
      <c r="R10" s="127" t="s">
        <v>916</v>
      </c>
      <c r="S10" s="126"/>
      <c r="T10" s="122">
        <v>1</v>
      </c>
      <c r="U10" s="122">
        <v>5</v>
      </c>
      <c r="V10" s="176"/>
    </row>
    <row r="11" spans="1:22" x14ac:dyDescent="0.25">
      <c r="A11" s="175" t="s">
        <v>176</v>
      </c>
      <c r="B11" s="122" t="s">
        <v>805</v>
      </c>
      <c r="C11" s="123" t="s">
        <v>483</v>
      </c>
      <c r="D11" s="122" t="s">
        <v>172</v>
      </c>
      <c r="E11" s="122" t="s">
        <v>90</v>
      </c>
      <c r="F11" s="122">
        <v>1</v>
      </c>
      <c r="G11" s="122" t="s">
        <v>123</v>
      </c>
      <c r="H11" s="122" t="s">
        <v>113</v>
      </c>
      <c r="I11" s="122" t="s">
        <v>148</v>
      </c>
      <c r="J11" s="122"/>
      <c r="K11" s="122" t="s">
        <v>125</v>
      </c>
      <c r="L11" s="124" t="s">
        <v>270</v>
      </c>
      <c r="M11" s="125">
        <v>2.77</v>
      </c>
      <c r="N11" s="124" t="s">
        <v>268</v>
      </c>
      <c r="O11" s="125">
        <v>4.67</v>
      </c>
      <c r="P11" s="124" t="s">
        <v>167</v>
      </c>
      <c r="Q11" s="125">
        <v>0.9</v>
      </c>
      <c r="R11" s="126" t="s">
        <v>908</v>
      </c>
      <c r="S11" s="126" t="s">
        <v>917</v>
      </c>
      <c r="T11" s="122">
        <v>1</v>
      </c>
      <c r="U11" s="122">
        <v>5</v>
      </c>
      <c r="V11" s="176"/>
    </row>
    <row r="12" spans="1:22" x14ac:dyDescent="0.25">
      <c r="A12" s="177" t="s">
        <v>110</v>
      </c>
      <c r="B12" s="163" t="s">
        <v>806</v>
      </c>
      <c r="C12" s="164" t="s">
        <v>483</v>
      </c>
      <c r="D12" s="163" t="s">
        <v>172</v>
      </c>
      <c r="E12" s="163" t="s">
        <v>90</v>
      </c>
      <c r="F12" s="163">
        <v>1</v>
      </c>
      <c r="G12" s="163" t="s">
        <v>140</v>
      </c>
      <c r="H12" s="163"/>
      <c r="I12" s="163" t="s">
        <v>142</v>
      </c>
      <c r="J12" s="163"/>
      <c r="K12" s="163"/>
      <c r="L12" s="165"/>
      <c r="M12" s="166"/>
      <c r="N12" s="165"/>
      <c r="O12" s="166"/>
      <c r="P12" s="166"/>
      <c r="Q12" s="166"/>
      <c r="R12" s="167"/>
      <c r="S12" s="167" t="s">
        <v>704</v>
      </c>
      <c r="T12" s="163"/>
      <c r="U12" s="163"/>
      <c r="V12" s="178"/>
    </row>
    <row r="13" spans="1:22" x14ac:dyDescent="0.25">
      <c r="A13" s="179" t="s">
        <v>708</v>
      </c>
      <c r="B13" s="151" t="s">
        <v>506</v>
      </c>
      <c r="C13" s="152" t="s">
        <v>653</v>
      </c>
      <c r="D13" s="151" t="s">
        <v>172</v>
      </c>
      <c r="E13" s="151" t="s">
        <v>447</v>
      </c>
      <c r="F13" s="151">
        <v>1</v>
      </c>
      <c r="G13" s="151" t="s">
        <v>119</v>
      </c>
      <c r="H13" s="151" t="s">
        <v>678</v>
      </c>
      <c r="I13" s="151" t="s">
        <v>148</v>
      </c>
      <c r="J13" s="151"/>
      <c r="K13" s="151" t="s">
        <v>128</v>
      </c>
      <c r="L13" s="153" t="s">
        <v>264</v>
      </c>
      <c r="M13" s="154">
        <v>3.77</v>
      </c>
      <c r="N13" s="153" t="s">
        <v>265</v>
      </c>
      <c r="O13" s="154"/>
      <c r="P13" s="153" t="s">
        <v>167</v>
      </c>
      <c r="Q13" s="154">
        <v>0.56999999999999995</v>
      </c>
      <c r="R13" s="155" t="s">
        <v>914</v>
      </c>
      <c r="S13" s="161" t="s">
        <v>1180</v>
      </c>
      <c r="T13" s="151">
        <v>2</v>
      </c>
      <c r="U13" s="151">
        <v>6</v>
      </c>
      <c r="V13" s="180"/>
    </row>
    <row r="14" spans="1:22" x14ac:dyDescent="0.25">
      <c r="A14" s="181" t="s">
        <v>709</v>
      </c>
      <c r="B14" s="128" t="s">
        <v>507</v>
      </c>
      <c r="C14" s="129" t="s">
        <v>653</v>
      </c>
      <c r="D14" s="128" t="s">
        <v>172</v>
      </c>
      <c r="E14" s="128" t="s">
        <v>447</v>
      </c>
      <c r="F14" s="128">
        <v>1</v>
      </c>
      <c r="G14" s="128" t="s">
        <v>140</v>
      </c>
      <c r="H14" s="128"/>
      <c r="I14" s="128" t="s">
        <v>142</v>
      </c>
      <c r="J14" s="128"/>
      <c r="K14" s="128"/>
      <c r="L14" s="130"/>
      <c r="M14" s="131"/>
      <c r="N14" s="130"/>
      <c r="O14" s="131"/>
      <c r="P14" s="131"/>
      <c r="Q14" s="131"/>
      <c r="R14" s="132"/>
      <c r="S14" s="132" t="s">
        <v>1179</v>
      </c>
      <c r="T14" s="128"/>
      <c r="U14" s="128"/>
      <c r="V14" s="182"/>
    </row>
    <row r="15" spans="1:22" ht="31.5" x14ac:dyDescent="0.25">
      <c r="A15" s="183" t="s">
        <v>878</v>
      </c>
      <c r="B15" s="156" t="s">
        <v>508</v>
      </c>
      <c r="C15" s="157" t="s">
        <v>653</v>
      </c>
      <c r="D15" s="156" t="s">
        <v>172</v>
      </c>
      <c r="E15" s="156" t="s">
        <v>448</v>
      </c>
      <c r="F15" s="156">
        <v>1</v>
      </c>
      <c r="G15" s="156" t="s">
        <v>119</v>
      </c>
      <c r="H15" s="156" t="s">
        <v>113</v>
      </c>
      <c r="I15" s="156" t="s">
        <v>174</v>
      </c>
      <c r="J15" s="156" t="s">
        <v>118</v>
      </c>
      <c r="K15" s="156" t="s">
        <v>125</v>
      </c>
      <c r="L15" s="158" t="s">
        <v>270</v>
      </c>
      <c r="M15" s="159">
        <v>2.77</v>
      </c>
      <c r="N15" s="158" t="s">
        <v>268</v>
      </c>
      <c r="O15" s="159">
        <v>4.67</v>
      </c>
      <c r="P15" s="158" t="s">
        <v>167</v>
      </c>
      <c r="Q15" s="159">
        <v>0.9</v>
      </c>
      <c r="R15" s="160" t="s">
        <v>918</v>
      </c>
      <c r="S15" s="162"/>
      <c r="T15" s="156">
        <v>1</v>
      </c>
      <c r="U15" s="156">
        <v>5</v>
      </c>
      <c r="V15" s="184"/>
    </row>
    <row r="16" spans="1:22" x14ac:dyDescent="0.25">
      <c r="A16" s="185" t="s">
        <v>874</v>
      </c>
      <c r="B16" s="145" t="s">
        <v>509</v>
      </c>
      <c r="C16" s="146" t="s">
        <v>654</v>
      </c>
      <c r="D16" s="145" t="s">
        <v>172</v>
      </c>
      <c r="E16" s="145" t="s">
        <v>518</v>
      </c>
      <c r="F16" s="145">
        <v>1</v>
      </c>
      <c r="G16" s="145" t="s">
        <v>140</v>
      </c>
      <c r="H16" s="145"/>
      <c r="I16" s="145" t="s">
        <v>142</v>
      </c>
      <c r="J16" s="145"/>
      <c r="K16" s="145"/>
      <c r="L16" s="147"/>
      <c r="M16" s="148"/>
      <c r="N16" s="147"/>
      <c r="O16" s="148"/>
      <c r="P16" s="147"/>
      <c r="Q16" s="148"/>
      <c r="R16" s="149"/>
      <c r="S16" s="150" t="s">
        <v>510</v>
      </c>
      <c r="T16" s="145"/>
      <c r="U16" s="145"/>
      <c r="V16" s="186"/>
    </row>
    <row r="17" spans="1:22" ht="31.5" x14ac:dyDescent="0.25">
      <c r="A17" s="187" t="s">
        <v>873</v>
      </c>
      <c r="B17" s="133" t="s">
        <v>511</v>
      </c>
      <c r="C17" s="134" t="s">
        <v>654</v>
      </c>
      <c r="D17" s="133" t="s">
        <v>172</v>
      </c>
      <c r="E17" s="133" t="s">
        <v>518</v>
      </c>
      <c r="F17" s="133">
        <v>1</v>
      </c>
      <c r="G17" s="133" t="s">
        <v>123</v>
      </c>
      <c r="H17" s="133" t="s">
        <v>678</v>
      </c>
      <c r="I17" s="133" t="s">
        <v>124</v>
      </c>
      <c r="J17" s="133"/>
      <c r="K17" s="133" t="s">
        <v>125</v>
      </c>
      <c r="L17" s="135" t="s">
        <v>270</v>
      </c>
      <c r="M17" s="136">
        <v>2.77</v>
      </c>
      <c r="N17" s="135" t="s">
        <v>265</v>
      </c>
      <c r="O17" s="136"/>
      <c r="P17" s="135" t="s">
        <v>167</v>
      </c>
      <c r="Q17" s="136">
        <v>0.9</v>
      </c>
      <c r="R17" s="137" t="s">
        <v>909</v>
      </c>
      <c r="S17" s="138" t="s">
        <v>134</v>
      </c>
      <c r="T17" s="133">
        <v>1</v>
      </c>
      <c r="U17" s="133">
        <v>4</v>
      </c>
      <c r="V17" s="188">
        <v>-1</v>
      </c>
    </row>
    <row r="18" spans="1:22" ht="31.5" x14ac:dyDescent="0.25">
      <c r="A18" s="187" t="s">
        <v>877</v>
      </c>
      <c r="B18" s="133" t="s">
        <v>512</v>
      </c>
      <c r="C18" s="134" t="s">
        <v>654</v>
      </c>
      <c r="D18" s="133" t="s">
        <v>172</v>
      </c>
      <c r="E18" s="133" t="s">
        <v>459</v>
      </c>
      <c r="F18" s="133">
        <v>1</v>
      </c>
      <c r="G18" s="133" t="s">
        <v>123</v>
      </c>
      <c r="H18" s="133" t="s">
        <v>113</v>
      </c>
      <c r="I18" s="133" t="s">
        <v>124</v>
      </c>
      <c r="J18" s="133"/>
      <c r="K18" s="133" t="s">
        <v>502</v>
      </c>
      <c r="L18" s="135" t="s">
        <v>169</v>
      </c>
      <c r="M18" s="136">
        <v>2.27</v>
      </c>
      <c r="N18" s="135" t="s">
        <v>266</v>
      </c>
      <c r="O18" s="136">
        <v>4.5</v>
      </c>
      <c r="P18" s="135" t="s">
        <v>167</v>
      </c>
      <c r="Q18" s="136">
        <v>1.07</v>
      </c>
      <c r="R18" s="137" t="s">
        <v>919</v>
      </c>
      <c r="S18" s="138"/>
      <c r="T18" s="133"/>
      <c r="U18" s="133"/>
      <c r="V18" s="188"/>
    </row>
    <row r="19" spans="1:22" x14ac:dyDescent="0.25">
      <c r="A19" s="187" t="s">
        <v>875</v>
      </c>
      <c r="B19" s="133" t="s">
        <v>515</v>
      </c>
      <c r="C19" s="134" t="s">
        <v>654</v>
      </c>
      <c r="D19" s="133" t="s">
        <v>172</v>
      </c>
      <c r="E19" s="133" t="s">
        <v>514</v>
      </c>
      <c r="F19" s="133">
        <v>1</v>
      </c>
      <c r="G19" s="133" t="s">
        <v>123</v>
      </c>
      <c r="H19" s="133" t="s">
        <v>678</v>
      </c>
      <c r="I19" s="133" t="s">
        <v>124</v>
      </c>
      <c r="J19" s="133"/>
      <c r="K19" s="133" t="s">
        <v>128</v>
      </c>
      <c r="L19" s="135" t="s">
        <v>264</v>
      </c>
      <c r="M19" s="136">
        <v>3.77</v>
      </c>
      <c r="N19" s="135" t="s">
        <v>265</v>
      </c>
      <c r="O19" s="136"/>
      <c r="P19" s="135" t="s">
        <v>167</v>
      </c>
      <c r="Q19" s="136">
        <v>0.56999999999999995</v>
      </c>
      <c r="R19" s="137" t="s">
        <v>910</v>
      </c>
      <c r="S19" s="138" t="s">
        <v>134</v>
      </c>
      <c r="T19" s="133">
        <v>2</v>
      </c>
      <c r="U19" s="133">
        <v>5</v>
      </c>
      <c r="V19" s="188">
        <v>-1</v>
      </c>
    </row>
    <row r="20" spans="1:22" x14ac:dyDescent="0.25">
      <c r="A20" s="187" t="s">
        <v>876</v>
      </c>
      <c r="B20" s="133" t="s">
        <v>513</v>
      </c>
      <c r="C20" s="134" t="s">
        <v>654</v>
      </c>
      <c r="D20" s="133" t="s">
        <v>172</v>
      </c>
      <c r="E20" s="133" t="s">
        <v>514</v>
      </c>
      <c r="F20" s="133">
        <v>1</v>
      </c>
      <c r="G20" s="133" t="s">
        <v>123</v>
      </c>
      <c r="H20" s="133" t="s">
        <v>678</v>
      </c>
      <c r="I20" s="133" t="s">
        <v>148</v>
      </c>
      <c r="J20" s="133"/>
      <c r="K20" s="133" t="s">
        <v>502</v>
      </c>
      <c r="L20" s="135" t="s">
        <v>169</v>
      </c>
      <c r="M20" s="136">
        <v>2.27</v>
      </c>
      <c r="N20" s="135" t="s">
        <v>265</v>
      </c>
      <c r="O20" s="136"/>
      <c r="P20" s="135" t="s">
        <v>167</v>
      </c>
      <c r="Q20" s="136">
        <v>1.07</v>
      </c>
      <c r="R20" s="137"/>
      <c r="S20" s="138" t="s">
        <v>920</v>
      </c>
      <c r="T20" s="133">
        <v>1</v>
      </c>
      <c r="U20" s="133">
        <v>6</v>
      </c>
      <c r="V20" s="188"/>
    </row>
    <row r="21" spans="1:22" ht="32.25" thickBot="1" x14ac:dyDescent="0.3">
      <c r="A21" s="192" t="s">
        <v>872</v>
      </c>
      <c r="B21" s="139" t="s">
        <v>516</v>
      </c>
      <c r="C21" s="140" t="s">
        <v>654</v>
      </c>
      <c r="D21" s="139" t="s">
        <v>172</v>
      </c>
      <c r="E21" s="139" t="s">
        <v>517</v>
      </c>
      <c r="F21" s="139">
        <v>1</v>
      </c>
      <c r="G21" s="139" t="s">
        <v>119</v>
      </c>
      <c r="H21" s="139" t="s">
        <v>113</v>
      </c>
      <c r="I21" s="139" t="s">
        <v>174</v>
      </c>
      <c r="J21" s="139" t="s">
        <v>121</v>
      </c>
      <c r="K21" s="139" t="s">
        <v>502</v>
      </c>
      <c r="L21" s="141"/>
      <c r="M21" s="142"/>
      <c r="N21" s="141"/>
      <c r="O21" s="142"/>
      <c r="P21" s="141"/>
      <c r="Q21" s="142"/>
      <c r="R21" s="143" t="s">
        <v>921</v>
      </c>
      <c r="S21" s="144"/>
      <c r="T21" s="139"/>
      <c r="U21" s="139"/>
      <c r="V21" s="193"/>
    </row>
    <row r="22" spans="1:22" ht="31.5" x14ac:dyDescent="0.25">
      <c r="A22" s="194" t="s">
        <v>114</v>
      </c>
      <c r="B22" s="195" t="s">
        <v>821</v>
      </c>
      <c r="C22" s="170" t="s">
        <v>483</v>
      </c>
      <c r="D22" s="195" t="s">
        <v>112</v>
      </c>
      <c r="E22" s="195">
        <v>100</v>
      </c>
      <c r="F22" s="195">
        <v>1</v>
      </c>
      <c r="G22" s="195" t="s">
        <v>119</v>
      </c>
      <c r="H22" s="195" t="s">
        <v>678</v>
      </c>
      <c r="I22" s="195" t="s">
        <v>116</v>
      </c>
      <c r="J22" s="195"/>
      <c r="K22" s="195" t="s">
        <v>128</v>
      </c>
      <c r="L22" s="196" t="s">
        <v>264</v>
      </c>
      <c r="M22" s="197">
        <v>3.77</v>
      </c>
      <c r="N22" s="196" t="s">
        <v>265</v>
      </c>
      <c r="O22" s="197"/>
      <c r="P22" s="196" t="s">
        <v>167</v>
      </c>
      <c r="Q22" s="197">
        <v>0.56999999999999995</v>
      </c>
      <c r="R22" s="198" t="s">
        <v>922</v>
      </c>
      <c r="S22" s="199" t="s">
        <v>127</v>
      </c>
      <c r="T22" s="169">
        <v>2</v>
      </c>
      <c r="U22" s="169">
        <v>7</v>
      </c>
      <c r="V22" s="174">
        <v>-2</v>
      </c>
    </row>
    <row r="23" spans="1:22" x14ac:dyDescent="0.25">
      <c r="A23" s="200" t="s">
        <v>147</v>
      </c>
      <c r="B23" s="201" t="s">
        <v>826</v>
      </c>
      <c r="C23" s="123" t="s">
        <v>483</v>
      </c>
      <c r="D23" s="201" t="s">
        <v>112</v>
      </c>
      <c r="E23" s="201">
        <v>100</v>
      </c>
      <c r="F23" s="201">
        <v>1</v>
      </c>
      <c r="G23" s="201" t="s">
        <v>123</v>
      </c>
      <c r="H23" s="201" t="s">
        <v>678</v>
      </c>
      <c r="I23" s="201" t="s">
        <v>148</v>
      </c>
      <c r="J23" s="201"/>
      <c r="K23" s="201" t="s">
        <v>128</v>
      </c>
      <c r="L23" s="202" t="s">
        <v>264</v>
      </c>
      <c r="M23" s="203">
        <v>3.77</v>
      </c>
      <c r="N23" s="202" t="s">
        <v>265</v>
      </c>
      <c r="O23" s="203"/>
      <c r="P23" s="202" t="s">
        <v>167</v>
      </c>
      <c r="Q23" s="203">
        <v>0.56999999999999995</v>
      </c>
      <c r="R23" s="204" t="s">
        <v>914</v>
      </c>
      <c r="S23" s="205" t="s">
        <v>489</v>
      </c>
      <c r="T23" s="122">
        <v>2</v>
      </c>
      <c r="U23" s="122">
        <v>6</v>
      </c>
      <c r="V23" s="176"/>
    </row>
    <row r="24" spans="1:22" ht="31.5" x14ac:dyDescent="0.25">
      <c r="A24" s="200" t="s">
        <v>129</v>
      </c>
      <c r="B24" s="201" t="s">
        <v>825</v>
      </c>
      <c r="C24" s="123" t="s">
        <v>483</v>
      </c>
      <c r="D24" s="201" t="s">
        <v>112</v>
      </c>
      <c r="E24" s="201">
        <v>75</v>
      </c>
      <c r="F24" s="201">
        <v>1</v>
      </c>
      <c r="G24" s="201" t="s">
        <v>123</v>
      </c>
      <c r="H24" s="201" t="s">
        <v>678</v>
      </c>
      <c r="I24" s="201" t="s">
        <v>130</v>
      </c>
      <c r="J24" s="201"/>
      <c r="K24" s="201" t="s">
        <v>125</v>
      </c>
      <c r="L24" s="202" t="s">
        <v>270</v>
      </c>
      <c r="M24" s="203">
        <v>2.77</v>
      </c>
      <c r="N24" s="202" t="s">
        <v>265</v>
      </c>
      <c r="O24" s="203"/>
      <c r="P24" s="202" t="s">
        <v>167</v>
      </c>
      <c r="Q24" s="203">
        <v>0.9</v>
      </c>
      <c r="R24" s="204" t="s">
        <v>923</v>
      </c>
      <c r="S24" s="205"/>
      <c r="T24" s="122">
        <v>1</v>
      </c>
      <c r="U24" s="122">
        <v>6</v>
      </c>
      <c r="V24" s="176"/>
    </row>
    <row r="25" spans="1:22" ht="31.5" x14ac:dyDescent="0.25">
      <c r="A25" s="200" t="s">
        <v>133</v>
      </c>
      <c r="B25" s="201" t="s">
        <v>823</v>
      </c>
      <c r="C25" s="123" t="s">
        <v>483</v>
      </c>
      <c r="D25" s="201" t="s">
        <v>112</v>
      </c>
      <c r="E25" s="201">
        <v>75</v>
      </c>
      <c r="F25" s="201">
        <v>1</v>
      </c>
      <c r="G25" s="201" t="s">
        <v>123</v>
      </c>
      <c r="H25" s="201" t="s">
        <v>678</v>
      </c>
      <c r="I25" s="201" t="s">
        <v>124</v>
      </c>
      <c r="J25" s="201"/>
      <c r="K25" s="201" t="s">
        <v>125</v>
      </c>
      <c r="L25" s="202" t="s">
        <v>270</v>
      </c>
      <c r="M25" s="203">
        <v>2.77</v>
      </c>
      <c r="N25" s="202" t="s">
        <v>265</v>
      </c>
      <c r="O25" s="203"/>
      <c r="P25" s="202" t="s">
        <v>167</v>
      </c>
      <c r="Q25" s="203">
        <v>0.9</v>
      </c>
      <c r="R25" s="204" t="s">
        <v>924</v>
      </c>
      <c r="S25" s="205" t="s">
        <v>134</v>
      </c>
      <c r="T25" s="122">
        <v>1</v>
      </c>
      <c r="U25" s="122">
        <v>5</v>
      </c>
      <c r="V25" s="176">
        <v>-1</v>
      </c>
    </row>
    <row r="26" spans="1:22" ht="31.5" x14ac:dyDescent="0.25">
      <c r="A26" s="200" t="s">
        <v>120</v>
      </c>
      <c r="B26" s="201" t="s">
        <v>831</v>
      </c>
      <c r="C26" s="123" t="s">
        <v>483</v>
      </c>
      <c r="D26" s="201" t="s">
        <v>112</v>
      </c>
      <c r="E26" s="201">
        <v>150</v>
      </c>
      <c r="F26" s="201">
        <v>1</v>
      </c>
      <c r="G26" s="201" t="s">
        <v>119</v>
      </c>
      <c r="H26" s="201" t="s">
        <v>113</v>
      </c>
      <c r="I26" s="201" t="s">
        <v>174</v>
      </c>
      <c r="J26" s="201" t="s">
        <v>121</v>
      </c>
      <c r="K26" s="201" t="s">
        <v>128</v>
      </c>
      <c r="L26" s="202" t="s">
        <v>264</v>
      </c>
      <c r="M26" s="203">
        <v>3.77</v>
      </c>
      <c r="N26" s="202" t="s">
        <v>164</v>
      </c>
      <c r="O26" s="203">
        <v>4</v>
      </c>
      <c r="P26" s="202" t="s">
        <v>167</v>
      </c>
      <c r="Q26" s="203">
        <v>0.56999999999999995</v>
      </c>
      <c r="R26" s="204" t="s">
        <v>925</v>
      </c>
      <c r="S26" s="205"/>
      <c r="T26" s="122">
        <v>2</v>
      </c>
      <c r="U26" s="122">
        <v>5</v>
      </c>
      <c r="V26" s="176"/>
    </row>
    <row r="27" spans="1:22" ht="31.5" x14ac:dyDescent="0.25">
      <c r="A27" s="200" t="s">
        <v>117</v>
      </c>
      <c r="B27" s="201" t="s">
        <v>117</v>
      </c>
      <c r="C27" s="123" t="s">
        <v>483</v>
      </c>
      <c r="D27" s="201" t="s">
        <v>112</v>
      </c>
      <c r="E27" s="201">
        <v>150</v>
      </c>
      <c r="F27" s="201">
        <v>1</v>
      </c>
      <c r="G27" s="201" t="s">
        <v>119</v>
      </c>
      <c r="H27" s="201" t="s">
        <v>113</v>
      </c>
      <c r="I27" s="201" t="s">
        <v>174</v>
      </c>
      <c r="J27" s="201" t="s">
        <v>118</v>
      </c>
      <c r="K27" s="201" t="s">
        <v>128</v>
      </c>
      <c r="L27" s="202" t="s">
        <v>264</v>
      </c>
      <c r="M27" s="203">
        <v>3.77</v>
      </c>
      <c r="N27" s="202" t="s">
        <v>164</v>
      </c>
      <c r="O27" s="203">
        <v>4</v>
      </c>
      <c r="P27" s="202" t="s">
        <v>167</v>
      </c>
      <c r="Q27" s="203">
        <v>0.56999999999999995</v>
      </c>
      <c r="R27" s="204" t="s">
        <v>926</v>
      </c>
      <c r="S27" s="205" t="s">
        <v>127</v>
      </c>
      <c r="T27" s="122">
        <v>2</v>
      </c>
      <c r="U27" s="122">
        <v>6</v>
      </c>
      <c r="V27" s="176"/>
    </row>
    <row r="28" spans="1:22" ht="31.5" x14ac:dyDescent="0.25">
      <c r="A28" s="200" t="s">
        <v>135</v>
      </c>
      <c r="B28" s="201" t="s">
        <v>832</v>
      </c>
      <c r="C28" s="123" t="s">
        <v>483</v>
      </c>
      <c r="D28" s="201" t="s">
        <v>112</v>
      </c>
      <c r="E28" s="201">
        <v>125</v>
      </c>
      <c r="F28" s="201">
        <v>1</v>
      </c>
      <c r="G28" s="201" t="s">
        <v>119</v>
      </c>
      <c r="H28" s="201" t="s">
        <v>113</v>
      </c>
      <c r="I28" s="201" t="s">
        <v>174</v>
      </c>
      <c r="J28" s="201" t="s">
        <v>118</v>
      </c>
      <c r="K28" s="201" t="s">
        <v>125</v>
      </c>
      <c r="L28" s="202" t="s">
        <v>270</v>
      </c>
      <c r="M28" s="203">
        <v>2.77</v>
      </c>
      <c r="N28" s="202" t="s">
        <v>268</v>
      </c>
      <c r="O28" s="203">
        <v>4.67</v>
      </c>
      <c r="P28" s="202" t="s">
        <v>167</v>
      </c>
      <c r="Q28" s="203">
        <v>0.9</v>
      </c>
      <c r="R28" s="204" t="s">
        <v>923</v>
      </c>
      <c r="S28" s="205"/>
      <c r="T28" s="122">
        <v>1</v>
      </c>
      <c r="U28" s="122">
        <v>6</v>
      </c>
      <c r="V28" s="176"/>
    </row>
    <row r="29" spans="1:22" ht="31.5" x14ac:dyDescent="0.25">
      <c r="A29" s="200" t="s">
        <v>111</v>
      </c>
      <c r="B29" s="201" t="s">
        <v>819</v>
      </c>
      <c r="C29" s="123" t="s">
        <v>483</v>
      </c>
      <c r="D29" s="201" t="s">
        <v>112</v>
      </c>
      <c r="E29" s="201">
        <v>100</v>
      </c>
      <c r="F29" s="201">
        <v>1</v>
      </c>
      <c r="G29" s="201" t="s">
        <v>119</v>
      </c>
      <c r="H29" s="201" t="s">
        <v>113</v>
      </c>
      <c r="I29" s="201" t="s">
        <v>115</v>
      </c>
      <c r="J29" s="201"/>
      <c r="K29" s="201" t="s">
        <v>125</v>
      </c>
      <c r="L29" s="202" t="s">
        <v>270</v>
      </c>
      <c r="M29" s="203">
        <v>2.77</v>
      </c>
      <c r="N29" s="202" t="s">
        <v>268</v>
      </c>
      <c r="O29" s="203">
        <v>4.67</v>
      </c>
      <c r="P29" s="202" t="s">
        <v>167</v>
      </c>
      <c r="Q29" s="203">
        <v>0.9</v>
      </c>
      <c r="R29" s="204" t="s">
        <v>927</v>
      </c>
      <c r="S29" s="205" t="s">
        <v>126</v>
      </c>
      <c r="T29" s="122">
        <v>1</v>
      </c>
      <c r="U29" s="122">
        <v>6</v>
      </c>
      <c r="V29" s="176"/>
    </row>
    <row r="30" spans="1:22" ht="31.5" x14ac:dyDescent="0.25">
      <c r="A30" s="200" t="s">
        <v>137</v>
      </c>
      <c r="B30" s="201" t="s">
        <v>818</v>
      </c>
      <c r="C30" s="123" t="s">
        <v>483</v>
      </c>
      <c r="D30" s="201" t="s">
        <v>112</v>
      </c>
      <c r="E30" s="201">
        <v>175</v>
      </c>
      <c r="F30" s="201">
        <v>1</v>
      </c>
      <c r="G30" s="201" t="s">
        <v>123</v>
      </c>
      <c r="H30" s="201" t="s">
        <v>113</v>
      </c>
      <c r="I30" s="201" t="s">
        <v>115</v>
      </c>
      <c r="J30" s="201" t="s">
        <v>124</v>
      </c>
      <c r="K30" s="201" t="s">
        <v>125</v>
      </c>
      <c r="L30" s="202" t="s">
        <v>270</v>
      </c>
      <c r="M30" s="203">
        <v>2.77</v>
      </c>
      <c r="N30" s="202" t="s">
        <v>268</v>
      </c>
      <c r="O30" s="203">
        <v>4.67</v>
      </c>
      <c r="P30" s="202" t="s">
        <v>167</v>
      </c>
      <c r="Q30" s="203">
        <v>0.9</v>
      </c>
      <c r="R30" s="204" t="s">
        <v>928</v>
      </c>
      <c r="S30" s="205" t="s">
        <v>127</v>
      </c>
      <c r="T30" s="122">
        <v>1</v>
      </c>
      <c r="U30" s="122">
        <v>7</v>
      </c>
      <c r="V30" s="176">
        <v>-1</v>
      </c>
    </row>
    <row r="31" spans="1:22" ht="31.5" x14ac:dyDescent="0.25">
      <c r="A31" s="200" t="s">
        <v>122</v>
      </c>
      <c r="B31" s="201" t="s">
        <v>827</v>
      </c>
      <c r="C31" s="123" t="s">
        <v>483</v>
      </c>
      <c r="D31" s="201" t="s">
        <v>112</v>
      </c>
      <c r="E31" s="201">
        <v>75</v>
      </c>
      <c r="F31" s="201">
        <v>1</v>
      </c>
      <c r="G31" s="201" t="s">
        <v>123</v>
      </c>
      <c r="H31" s="201" t="s">
        <v>113</v>
      </c>
      <c r="I31" s="201" t="s">
        <v>124</v>
      </c>
      <c r="J31" s="201"/>
      <c r="K31" s="201" t="s">
        <v>125</v>
      </c>
      <c r="L31" s="202" t="s">
        <v>270</v>
      </c>
      <c r="M31" s="203">
        <v>2.77</v>
      </c>
      <c r="N31" s="202" t="s">
        <v>268</v>
      </c>
      <c r="O31" s="203">
        <v>4.67</v>
      </c>
      <c r="P31" s="202" t="s">
        <v>167</v>
      </c>
      <c r="Q31" s="203">
        <v>0.9</v>
      </c>
      <c r="R31" s="204" t="s">
        <v>929</v>
      </c>
      <c r="S31" s="205"/>
      <c r="T31" s="122">
        <v>1</v>
      </c>
      <c r="U31" s="122">
        <v>5</v>
      </c>
      <c r="V31" s="176"/>
    </row>
    <row r="32" spans="1:22" x14ac:dyDescent="0.25">
      <c r="A32" s="200" t="s">
        <v>143</v>
      </c>
      <c r="B32" s="201" t="s">
        <v>822</v>
      </c>
      <c r="C32" s="123" t="s">
        <v>483</v>
      </c>
      <c r="D32" s="201" t="s">
        <v>112</v>
      </c>
      <c r="E32" s="201">
        <v>50</v>
      </c>
      <c r="F32" s="201">
        <v>2</v>
      </c>
      <c r="G32" s="201" t="s">
        <v>123</v>
      </c>
      <c r="H32" s="201"/>
      <c r="I32" s="201" t="s">
        <v>144</v>
      </c>
      <c r="J32" s="201"/>
      <c r="K32" s="201"/>
      <c r="L32" s="202"/>
      <c r="M32" s="203"/>
      <c r="N32" s="202"/>
      <c r="O32" s="203"/>
      <c r="P32" s="203"/>
      <c r="Q32" s="203"/>
      <c r="R32" s="205"/>
      <c r="S32" s="205" t="s">
        <v>954</v>
      </c>
      <c r="T32" s="122"/>
      <c r="U32" s="122"/>
      <c r="V32" s="176"/>
    </row>
    <row r="33" spans="1:22" x14ac:dyDescent="0.25">
      <c r="A33" s="200" t="s">
        <v>145</v>
      </c>
      <c r="B33" s="201" t="s">
        <v>820</v>
      </c>
      <c r="C33" s="123" t="s">
        <v>483</v>
      </c>
      <c r="D33" s="201" t="s">
        <v>112</v>
      </c>
      <c r="E33" s="201">
        <v>75</v>
      </c>
      <c r="F33" s="201">
        <v>1</v>
      </c>
      <c r="G33" s="201" t="s">
        <v>139</v>
      </c>
      <c r="H33" s="201"/>
      <c r="I33" s="201" t="s">
        <v>146</v>
      </c>
      <c r="J33" s="201"/>
      <c r="K33" s="201"/>
      <c r="L33" s="202"/>
      <c r="M33" s="203"/>
      <c r="N33" s="202"/>
      <c r="O33" s="203"/>
      <c r="P33" s="203"/>
      <c r="Q33" s="203"/>
      <c r="R33" s="205"/>
      <c r="S33" s="205" t="s">
        <v>484</v>
      </c>
      <c r="T33" s="122"/>
      <c r="U33" s="122"/>
      <c r="V33" s="176"/>
    </row>
    <row r="34" spans="1:22" x14ac:dyDescent="0.25">
      <c r="A34" s="200" t="s">
        <v>138</v>
      </c>
      <c r="B34" s="201" t="s">
        <v>824</v>
      </c>
      <c r="C34" s="123" t="s">
        <v>483</v>
      </c>
      <c r="D34" s="201" t="s">
        <v>112</v>
      </c>
      <c r="E34" s="201">
        <v>75</v>
      </c>
      <c r="F34" s="201">
        <v>2</v>
      </c>
      <c r="G34" s="201" t="s">
        <v>139</v>
      </c>
      <c r="H34" s="201"/>
      <c r="I34" s="201" t="s">
        <v>328</v>
      </c>
      <c r="J34" s="201"/>
      <c r="K34" s="201" t="s">
        <v>136</v>
      </c>
      <c r="L34" s="202"/>
      <c r="M34" s="203"/>
      <c r="N34" s="202"/>
      <c r="O34" s="203"/>
      <c r="P34" s="203"/>
      <c r="Q34" s="203"/>
      <c r="R34" s="205"/>
      <c r="S34" s="205" t="s">
        <v>141</v>
      </c>
      <c r="T34" s="122"/>
      <c r="U34" s="122"/>
      <c r="V34" s="176"/>
    </row>
    <row r="35" spans="1:22" x14ac:dyDescent="0.25">
      <c r="A35" s="200" t="s">
        <v>150</v>
      </c>
      <c r="B35" s="201" t="s">
        <v>816</v>
      </c>
      <c r="C35" s="123" t="s">
        <v>483</v>
      </c>
      <c r="D35" s="201" t="s">
        <v>112</v>
      </c>
      <c r="E35" s="201">
        <v>150</v>
      </c>
      <c r="F35" s="201">
        <v>1</v>
      </c>
      <c r="G35" s="201" t="s">
        <v>139</v>
      </c>
      <c r="H35" s="201"/>
      <c r="I35" s="201" t="s">
        <v>151</v>
      </c>
      <c r="J35" s="201"/>
      <c r="K35" s="201" t="s">
        <v>152</v>
      </c>
      <c r="L35" s="202"/>
      <c r="M35" s="203"/>
      <c r="N35" s="202"/>
      <c r="O35" s="203"/>
      <c r="P35" s="203"/>
      <c r="Q35" s="203"/>
      <c r="R35" s="205"/>
      <c r="S35" s="205" t="s">
        <v>957</v>
      </c>
      <c r="T35" s="122"/>
      <c r="U35" s="122"/>
      <c r="V35" s="176"/>
    </row>
    <row r="36" spans="1:22" x14ac:dyDescent="0.25">
      <c r="A36" s="200" t="s">
        <v>131</v>
      </c>
      <c r="B36" s="201" t="s">
        <v>828</v>
      </c>
      <c r="C36" s="123" t="s">
        <v>483</v>
      </c>
      <c r="D36" s="201" t="s">
        <v>112</v>
      </c>
      <c r="E36" s="201">
        <v>75</v>
      </c>
      <c r="F36" s="201">
        <v>1</v>
      </c>
      <c r="G36" s="201" t="s">
        <v>140</v>
      </c>
      <c r="H36" s="201"/>
      <c r="I36" s="201" t="s">
        <v>132</v>
      </c>
      <c r="J36" s="201"/>
      <c r="K36" s="201"/>
      <c r="L36" s="202"/>
      <c r="M36" s="203"/>
      <c r="N36" s="202"/>
      <c r="O36" s="203"/>
      <c r="P36" s="203"/>
      <c r="Q36" s="203"/>
      <c r="R36" s="205"/>
      <c r="S36" s="205" t="s">
        <v>487</v>
      </c>
      <c r="T36" s="122"/>
      <c r="U36" s="122"/>
      <c r="V36" s="176"/>
    </row>
    <row r="37" spans="1:22" x14ac:dyDescent="0.25">
      <c r="A37" s="200" t="s">
        <v>110</v>
      </c>
      <c r="B37" s="201" t="s">
        <v>806</v>
      </c>
      <c r="C37" s="123" t="s">
        <v>483</v>
      </c>
      <c r="D37" s="201" t="s">
        <v>112</v>
      </c>
      <c r="E37" s="201">
        <v>100</v>
      </c>
      <c r="F37" s="201">
        <v>1</v>
      </c>
      <c r="G37" s="201" t="s">
        <v>140</v>
      </c>
      <c r="H37" s="201"/>
      <c r="I37" s="201" t="s">
        <v>142</v>
      </c>
      <c r="J37" s="201"/>
      <c r="K37" s="201"/>
      <c r="L37" s="202"/>
      <c r="M37" s="203"/>
      <c r="N37" s="202"/>
      <c r="O37" s="203"/>
      <c r="P37" s="203"/>
      <c r="Q37" s="203"/>
      <c r="R37" s="205"/>
      <c r="S37" s="205" t="s">
        <v>485</v>
      </c>
      <c r="T37" s="122"/>
      <c r="U37" s="122"/>
      <c r="V37" s="176"/>
    </row>
    <row r="38" spans="1:22" x14ac:dyDescent="0.25">
      <c r="A38" s="200" t="s">
        <v>149</v>
      </c>
      <c r="B38" s="201" t="s">
        <v>830</v>
      </c>
      <c r="C38" s="123" t="s">
        <v>483</v>
      </c>
      <c r="D38" s="201" t="s">
        <v>112</v>
      </c>
      <c r="E38" s="201">
        <v>125</v>
      </c>
      <c r="F38" s="201">
        <v>1</v>
      </c>
      <c r="G38" s="201" t="s">
        <v>140</v>
      </c>
      <c r="H38" s="201"/>
      <c r="I38" s="201" t="s">
        <v>118</v>
      </c>
      <c r="J38" s="201"/>
      <c r="K38" s="201"/>
      <c r="L38" s="202"/>
      <c r="M38" s="203"/>
      <c r="N38" s="202"/>
      <c r="O38" s="203"/>
      <c r="P38" s="203"/>
      <c r="Q38" s="203"/>
      <c r="R38" s="205"/>
      <c r="S38" s="205" t="s">
        <v>486</v>
      </c>
      <c r="T38" s="122"/>
      <c r="U38" s="122"/>
      <c r="V38" s="176"/>
    </row>
    <row r="39" spans="1:22" x14ac:dyDescent="0.25">
      <c r="A39" s="206" t="s">
        <v>153</v>
      </c>
      <c r="B39" s="207" t="s">
        <v>829</v>
      </c>
      <c r="C39" s="164" t="s">
        <v>483</v>
      </c>
      <c r="D39" s="207" t="s">
        <v>112</v>
      </c>
      <c r="E39" s="207">
        <v>150</v>
      </c>
      <c r="F39" s="207">
        <v>1</v>
      </c>
      <c r="G39" s="207" t="s">
        <v>140</v>
      </c>
      <c r="H39" s="207"/>
      <c r="I39" s="207" t="s">
        <v>154</v>
      </c>
      <c r="J39" s="207"/>
      <c r="K39" s="207"/>
      <c r="L39" s="208"/>
      <c r="M39" s="209"/>
      <c r="N39" s="208"/>
      <c r="O39" s="209"/>
      <c r="P39" s="209"/>
      <c r="Q39" s="209"/>
      <c r="R39" s="210"/>
      <c r="S39" s="210" t="s">
        <v>955</v>
      </c>
      <c r="T39" s="163"/>
      <c r="U39" s="163"/>
      <c r="V39" s="178"/>
    </row>
    <row r="40" spans="1:22" ht="31.5" x14ac:dyDescent="0.25">
      <c r="A40" s="254" t="s">
        <v>488</v>
      </c>
      <c r="B40" s="255" t="s">
        <v>1676</v>
      </c>
      <c r="C40" s="152" t="s">
        <v>653</v>
      </c>
      <c r="D40" s="255" t="s">
        <v>112</v>
      </c>
      <c r="E40" s="255">
        <v>125</v>
      </c>
      <c r="F40" s="255">
        <v>1</v>
      </c>
      <c r="G40" s="255" t="s">
        <v>119</v>
      </c>
      <c r="H40" s="255" t="s">
        <v>678</v>
      </c>
      <c r="I40" s="255" t="s">
        <v>148</v>
      </c>
      <c r="J40" s="255" t="s">
        <v>121</v>
      </c>
      <c r="K40" s="255" t="s">
        <v>128</v>
      </c>
      <c r="L40" s="256" t="s">
        <v>264</v>
      </c>
      <c r="M40" s="257">
        <v>3.77</v>
      </c>
      <c r="N40" s="256" t="s">
        <v>265</v>
      </c>
      <c r="O40" s="257"/>
      <c r="P40" s="256" t="s">
        <v>167</v>
      </c>
      <c r="Q40" s="257">
        <v>0.56999999999999995</v>
      </c>
      <c r="R40" s="258" t="s">
        <v>930</v>
      </c>
      <c r="S40" s="259" t="s">
        <v>853</v>
      </c>
      <c r="T40" s="151">
        <v>2</v>
      </c>
      <c r="U40" s="151">
        <v>7</v>
      </c>
      <c r="V40" s="180"/>
    </row>
    <row r="41" spans="1:22" ht="31.5" x14ac:dyDescent="0.25">
      <c r="A41" s="260" t="s">
        <v>647</v>
      </c>
      <c r="B41" s="261" t="s">
        <v>817</v>
      </c>
      <c r="C41" s="129" t="s">
        <v>653</v>
      </c>
      <c r="D41" s="261" t="s">
        <v>112</v>
      </c>
      <c r="E41" s="261">
        <v>150</v>
      </c>
      <c r="F41" s="261">
        <v>1</v>
      </c>
      <c r="G41" s="261" t="s">
        <v>119</v>
      </c>
      <c r="H41" s="261" t="s">
        <v>113</v>
      </c>
      <c r="I41" s="261" t="s">
        <v>174</v>
      </c>
      <c r="J41" s="261" t="s">
        <v>118</v>
      </c>
      <c r="K41" s="261" t="s">
        <v>128</v>
      </c>
      <c r="L41" s="262" t="s">
        <v>264</v>
      </c>
      <c r="M41" s="263">
        <v>3.77</v>
      </c>
      <c r="N41" s="262" t="s">
        <v>164</v>
      </c>
      <c r="O41" s="263">
        <v>4</v>
      </c>
      <c r="P41" s="262" t="s">
        <v>167</v>
      </c>
      <c r="Q41" s="263">
        <v>0.56999999999999995</v>
      </c>
      <c r="R41" s="264" t="s">
        <v>911</v>
      </c>
      <c r="S41" s="265"/>
      <c r="T41" s="128">
        <v>2</v>
      </c>
      <c r="U41" s="128">
        <v>5</v>
      </c>
      <c r="V41" s="182"/>
    </row>
    <row r="42" spans="1:22" x14ac:dyDescent="0.25">
      <c r="A42" s="260" t="s">
        <v>847</v>
      </c>
      <c r="B42" s="261" t="s">
        <v>490</v>
      </c>
      <c r="C42" s="129" t="s">
        <v>653</v>
      </c>
      <c r="D42" s="261" t="s">
        <v>112</v>
      </c>
      <c r="E42" s="261">
        <v>150</v>
      </c>
      <c r="F42" s="261">
        <v>1</v>
      </c>
      <c r="G42" s="261" t="s">
        <v>140</v>
      </c>
      <c r="H42" s="261" t="s">
        <v>113</v>
      </c>
      <c r="I42" s="261" t="s">
        <v>115</v>
      </c>
      <c r="J42" s="261" t="s">
        <v>124</v>
      </c>
      <c r="K42" s="261" t="s">
        <v>125</v>
      </c>
      <c r="L42" s="262" t="s">
        <v>270</v>
      </c>
      <c r="M42" s="263">
        <v>2.77</v>
      </c>
      <c r="N42" s="262" t="s">
        <v>268</v>
      </c>
      <c r="O42" s="263">
        <v>4.67</v>
      </c>
      <c r="P42" s="262" t="s">
        <v>167</v>
      </c>
      <c r="Q42" s="263">
        <v>0.9</v>
      </c>
      <c r="R42" s="265" t="s">
        <v>910</v>
      </c>
      <c r="S42" s="265" t="s">
        <v>852</v>
      </c>
      <c r="T42" s="128">
        <v>1</v>
      </c>
      <c r="U42" s="128">
        <v>4</v>
      </c>
      <c r="V42" s="182">
        <v>-1</v>
      </c>
    </row>
    <row r="43" spans="1:22" ht="31.5" x14ac:dyDescent="0.25">
      <c r="A43" s="266" t="s">
        <v>959</v>
      </c>
      <c r="B43" s="267" t="s">
        <v>1677</v>
      </c>
      <c r="C43" s="157" t="s">
        <v>653</v>
      </c>
      <c r="D43" s="267" t="s">
        <v>112</v>
      </c>
      <c r="E43" s="267">
        <v>100</v>
      </c>
      <c r="F43" s="267">
        <v>1</v>
      </c>
      <c r="G43" s="267" t="s">
        <v>140</v>
      </c>
      <c r="H43" s="267"/>
      <c r="I43" s="267" t="s">
        <v>142</v>
      </c>
      <c r="J43" s="267"/>
      <c r="K43" s="267"/>
      <c r="L43" s="268"/>
      <c r="M43" s="269"/>
      <c r="N43" s="268"/>
      <c r="O43" s="269"/>
      <c r="P43" s="269"/>
      <c r="Q43" s="269"/>
      <c r="R43" s="270"/>
      <c r="S43" s="271" t="s">
        <v>656</v>
      </c>
      <c r="T43" s="156"/>
      <c r="U43" s="156"/>
      <c r="V43" s="184"/>
    </row>
    <row r="44" spans="1:22" ht="30" customHeight="1" x14ac:dyDescent="0.25">
      <c r="A44" s="272" t="s">
        <v>861</v>
      </c>
      <c r="B44" s="273" t="s">
        <v>491</v>
      </c>
      <c r="C44" s="146" t="s">
        <v>654</v>
      </c>
      <c r="D44" s="273" t="s">
        <v>112</v>
      </c>
      <c r="E44" s="273">
        <v>175</v>
      </c>
      <c r="F44" s="273">
        <v>1</v>
      </c>
      <c r="G44" s="273" t="s">
        <v>119</v>
      </c>
      <c r="H44" s="273" t="s">
        <v>678</v>
      </c>
      <c r="I44" s="273" t="s">
        <v>116</v>
      </c>
      <c r="J44" s="273"/>
      <c r="K44" s="273" t="s">
        <v>128</v>
      </c>
      <c r="L44" s="274" t="s">
        <v>264</v>
      </c>
      <c r="M44" s="275">
        <v>3.77</v>
      </c>
      <c r="N44" s="274" t="s">
        <v>265</v>
      </c>
      <c r="O44" s="275"/>
      <c r="P44" s="274" t="s">
        <v>167</v>
      </c>
      <c r="Q44" s="275">
        <v>0.56999999999999995</v>
      </c>
      <c r="R44" s="276" t="s">
        <v>912</v>
      </c>
      <c r="S44" s="277" t="s">
        <v>931</v>
      </c>
      <c r="T44" s="145">
        <v>2</v>
      </c>
      <c r="U44" s="145">
        <v>5</v>
      </c>
      <c r="V44" s="186">
        <v>-3</v>
      </c>
    </row>
    <row r="45" spans="1:22" ht="31.5" x14ac:dyDescent="0.25">
      <c r="A45" s="278" t="s">
        <v>848</v>
      </c>
      <c r="B45" s="279" t="s">
        <v>497</v>
      </c>
      <c r="C45" s="134" t="s">
        <v>654</v>
      </c>
      <c r="D45" s="279" t="s">
        <v>112</v>
      </c>
      <c r="E45" s="279">
        <v>150</v>
      </c>
      <c r="F45" s="279">
        <v>1</v>
      </c>
      <c r="G45" s="279" t="s">
        <v>119</v>
      </c>
      <c r="H45" s="279" t="s">
        <v>678</v>
      </c>
      <c r="I45" s="279" t="s">
        <v>130</v>
      </c>
      <c r="J45" s="279"/>
      <c r="K45" s="279" t="s">
        <v>498</v>
      </c>
      <c r="L45" s="280" t="s">
        <v>270</v>
      </c>
      <c r="M45" s="281">
        <v>2.93</v>
      </c>
      <c r="N45" s="280" t="s">
        <v>265</v>
      </c>
      <c r="O45" s="281"/>
      <c r="P45" s="281" t="s">
        <v>267</v>
      </c>
      <c r="Q45" s="281">
        <v>1.73</v>
      </c>
      <c r="R45" s="282" t="s">
        <v>932</v>
      </c>
      <c r="S45" s="283"/>
      <c r="T45" s="133">
        <v>1</v>
      </c>
      <c r="U45" s="133">
        <v>7</v>
      </c>
      <c r="V45" s="188"/>
    </row>
    <row r="46" spans="1:22" ht="31.5" x14ac:dyDescent="0.25">
      <c r="A46" s="278" t="s">
        <v>862</v>
      </c>
      <c r="B46" s="279" t="s">
        <v>501</v>
      </c>
      <c r="C46" s="134" t="s">
        <v>654</v>
      </c>
      <c r="D46" s="279" t="s">
        <v>112</v>
      </c>
      <c r="E46" s="279">
        <v>125</v>
      </c>
      <c r="F46" s="279">
        <v>1</v>
      </c>
      <c r="G46" s="279" t="s">
        <v>123</v>
      </c>
      <c r="H46" s="279" t="s">
        <v>678</v>
      </c>
      <c r="I46" s="279" t="s">
        <v>148</v>
      </c>
      <c r="J46" s="279"/>
      <c r="K46" s="279" t="s">
        <v>502</v>
      </c>
      <c r="L46" s="280" t="s">
        <v>169</v>
      </c>
      <c r="M46" s="281">
        <v>2.27</v>
      </c>
      <c r="N46" s="280" t="s">
        <v>265</v>
      </c>
      <c r="O46" s="281"/>
      <c r="P46" s="281" t="s">
        <v>167</v>
      </c>
      <c r="Q46" s="281">
        <v>1.07</v>
      </c>
      <c r="R46" s="282" t="s">
        <v>933</v>
      </c>
      <c r="S46" s="283" t="s">
        <v>934</v>
      </c>
      <c r="T46" s="133">
        <v>1</v>
      </c>
      <c r="U46" s="133">
        <v>3</v>
      </c>
      <c r="V46" s="188">
        <v>-2</v>
      </c>
    </row>
    <row r="47" spans="1:22" ht="31.5" x14ac:dyDescent="0.25">
      <c r="A47" s="278" t="s">
        <v>859</v>
      </c>
      <c r="B47" s="279" t="s">
        <v>492</v>
      </c>
      <c r="C47" s="134" t="s">
        <v>654</v>
      </c>
      <c r="D47" s="279" t="s">
        <v>112</v>
      </c>
      <c r="E47" s="279">
        <v>125</v>
      </c>
      <c r="F47" s="279">
        <v>1</v>
      </c>
      <c r="G47" s="279" t="s">
        <v>119</v>
      </c>
      <c r="H47" s="279" t="s">
        <v>113</v>
      </c>
      <c r="I47" s="279" t="s">
        <v>115</v>
      </c>
      <c r="J47" s="279"/>
      <c r="K47" s="279" t="s">
        <v>125</v>
      </c>
      <c r="L47" s="280" t="s">
        <v>270</v>
      </c>
      <c r="M47" s="281">
        <v>2.77</v>
      </c>
      <c r="N47" s="280" t="s">
        <v>268</v>
      </c>
      <c r="O47" s="281">
        <v>4.67</v>
      </c>
      <c r="P47" s="280" t="s">
        <v>167</v>
      </c>
      <c r="Q47" s="281">
        <v>0.9</v>
      </c>
      <c r="R47" s="282" t="s">
        <v>935</v>
      </c>
      <c r="S47" s="283" t="s">
        <v>860</v>
      </c>
      <c r="T47" s="133">
        <v>1</v>
      </c>
      <c r="U47" s="133">
        <v>6</v>
      </c>
      <c r="V47" s="188"/>
    </row>
    <row r="48" spans="1:22" ht="47.25" x14ac:dyDescent="0.25">
      <c r="A48" s="278" t="s">
        <v>863</v>
      </c>
      <c r="B48" s="279" t="s">
        <v>504</v>
      </c>
      <c r="C48" s="134" t="s">
        <v>654</v>
      </c>
      <c r="D48" s="279" t="s">
        <v>112</v>
      </c>
      <c r="E48" s="279">
        <v>125</v>
      </c>
      <c r="F48" s="279">
        <v>1</v>
      </c>
      <c r="G48" s="279" t="s">
        <v>119</v>
      </c>
      <c r="H48" s="279" t="s">
        <v>113</v>
      </c>
      <c r="I48" s="279" t="s">
        <v>174</v>
      </c>
      <c r="J48" s="279" t="s">
        <v>118</v>
      </c>
      <c r="K48" s="279" t="s">
        <v>125</v>
      </c>
      <c r="L48" s="280" t="s">
        <v>270</v>
      </c>
      <c r="M48" s="281">
        <v>2.77</v>
      </c>
      <c r="N48" s="280" t="s">
        <v>268</v>
      </c>
      <c r="O48" s="281">
        <v>4.67</v>
      </c>
      <c r="P48" s="280" t="s">
        <v>167</v>
      </c>
      <c r="Q48" s="281">
        <v>0.9</v>
      </c>
      <c r="R48" s="282" t="s">
        <v>936</v>
      </c>
      <c r="S48" s="283"/>
      <c r="T48" s="133">
        <v>1</v>
      </c>
      <c r="U48" s="133">
        <v>5</v>
      </c>
      <c r="V48" s="188"/>
    </row>
    <row r="49" spans="1:22" ht="31.5" x14ac:dyDescent="0.25">
      <c r="A49" s="278" t="s">
        <v>856</v>
      </c>
      <c r="B49" s="279" t="s">
        <v>499</v>
      </c>
      <c r="C49" s="134" t="s">
        <v>654</v>
      </c>
      <c r="D49" s="279" t="s">
        <v>112</v>
      </c>
      <c r="E49" s="279">
        <v>100</v>
      </c>
      <c r="F49" s="279">
        <v>1</v>
      </c>
      <c r="G49" s="279" t="s">
        <v>123</v>
      </c>
      <c r="H49" s="279" t="s">
        <v>113</v>
      </c>
      <c r="I49" s="279" t="s">
        <v>124</v>
      </c>
      <c r="J49" s="279"/>
      <c r="K49" s="279" t="s">
        <v>502</v>
      </c>
      <c r="L49" s="280" t="s">
        <v>169</v>
      </c>
      <c r="M49" s="281">
        <v>2.27</v>
      </c>
      <c r="N49" s="280" t="s">
        <v>266</v>
      </c>
      <c r="O49" s="281">
        <v>4.5</v>
      </c>
      <c r="P49" s="280" t="s">
        <v>167</v>
      </c>
      <c r="Q49" s="281">
        <v>1.07</v>
      </c>
      <c r="R49" s="282" t="s">
        <v>937</v>
      </c>
      <c r="S49" s="283" t="s">
        <v>127</v>
      </c>
      <c r="T49" s="133">
        <v>1</v>
      </c>
      <c r="U49" s="133">
        <v>5</v>
      </c>
      <c r="V49" s="188"/>
    </row>
    <row r="50" spans="1:22" ht="31.5" x14ac:dyDescent="0.25">
      <c r="A50" s="278" t="s">
        <v>850</v>
      </c>
      <c r="B50" s="279" t="s">
        <v>503</v>
      </c>
      <c r="C50" s="134" t="s">
        <v>654</v>
      </c>
      <c r="D50" s="279" t="s">
        <v>112</v>
      </c>
      <c r="E50" s="279">
        <v>75</v>
      </c>
      <c r="F50" s="279">
        <v>1</v>
      </c>
      <c r="G50" s="279" t="s">
        <v>123</v>
      </c>
      <c r="H50" s="279"/>
      <c r="I50" s="279" t="s">
        <v>144</v>
      </c>
      <c r="J50" s="279"/>
      <c r="K50" s="279"/>
      <c r="L50" s="280"/>
      <c r="M50" s="281"/>
      <c r="N50" s="280"/>
      <c r="O50" s="281"/>
      <c r="P50" s="281"/>
      <c r="Q50" s="281"/>
      <c r="R50" s="282"/>
      <c r="S50" s="282" t="s">
        <v>956</v>
      </c>
      <c r="T50" s="133"/>
      <c r="U50" s="133"/>
      <c r="V50" s="188"/>
    </row>
    <row r="51" spans="1:22" x14ac:dyDescent="0.25">
      <c r="A51" s="278" t="s">
        <v>849</v>
      </c>
      <c r="B51" s="279" t="s">
        <v>505</v>
      </c>
      <c r="C51" s="134" t="s">
        <v>654</v>
      </c>
      <c r="D51" s="279" t="s">
        <v>112</v>
      </c>
      <c r="E51" s="279">
        <v>100</v>
      </c>
      <c r="F51" s="279">
        <v>1</v>
      </c>
      <c r="G51" s="279" t="s">
        <v>139</v>
      </c>
      <c r="H51" s="279"/>
      <c r="I51" s="279" t="s">
        <v>328</v>
      </c>
      <c r="J51" s="279"/>
      <c r="K51" s="279" t="s">
        <v>136</v>
      </c>
      <c r="L51" s="280"/>
      <c r="M51" s="281"/>
      <c r="N51" s="280"/>
      <c r="O51" s="281"/>
      <c r="P51" s="281"/>
      <c r="Q51" s="281"/>
      <c r="R51" s="282"/>
      <c r="S51" s="283" t="s">
        <v>854</v>
      </c>
      <c r="T51" s="133"/>
      <c r="U51" s="133"/>
      <c r="V51" s="188"/>
    </row>
    <row r="52" spans="1:22" ht="30" customHeight="1" x14ac:dyDescent="0.25">
      <c r="A52" s="278" t="s">
        <v>857</v>
      </c>
      <c r="B52" s="279" t="s">
        <v>500</v>
      </c>
      <c r="C52" s="134" t="s">
        <v>654</v>
      </c>
      <c r="D52" s="279" t="s">
        <v>112</v>
      </c>
      <c r="E52" s="279">
        <v>175</v>
      </c>
      <c r="F52" s="279">
        <v>1</v>
      </c>
      <c r="G52" s="279" t="s">
        <v>139</v>
      </c>
      <c r="H52" s="279"/>
      <c r="I52" s="279" t="s">
        <v>151</v>
      </c>
      <c r="J52" s="279"/>
      <c r="K52" s="279" t="s">
        <v>152</v>
      </c>
      <c r="L52" s="280"/>
      <c r="M52" s="281"/>
      <c r="N52" s="280"/>
      <c r="O52" s="281"/>
      <c r="P52" s="281"/>
      <c r="Q52" s="281"/>
      <c r="R52" s="283"/>
      <c r="S52" s="282" t="s">
        <v>858</v>
      </c>
      <c r="T52" s="133"/>
      <c r="U52" s="133"/>
      <c r="V52" s="188"/>
    </row>
    <row r="53" spans="1:22" ht="31.5" x14ac:dyDescent="0.25">
      <c r="A53" s="278" t="s">
        <v>851</v>
      </c>
      <c r="B53" s="279" t="s">
        <v>493</v>
      </c>
      <c r="C53" s="134" t="s">
        <v>654</v>
      </c>
      <c r="D53" s="279" t="s">
        <v>112</v>
      </c>
      <c r="E53" s="279">
        <v>50</v>
      </c>
      <c r="F53" s="279">
        <v>1</v>
      </c>
      <c r="G53" s="279" t="s">
        <v>140</v>
      </c>
      <c r="H53" s="279"/>
      <c r="I53" s="279" t="s">
        <v>494</v>
      </c>
      <c r="J53" s="279"/>
      <c r="K53" s="279"/>
      <c r="L53" s="280"/>
      <c r="M53" s="281"/>
      <c r="N53" s="280"/>
      <c r="O53" s="281"/>
      <c r="P53" s="281"/>
      <c r="Q53" s="281"/>
      <c r="R53" s="283"/>
      <c r="S53" s="282" t="s">
        <v>855</v>
      </c>
      <c r="T53" s="133"/>
      <c r="U53" s="133"/>
      <c r="V53" s="188"/>
    </row>
    <row r="54" spans="1:22" ht="32.25" thickBot="1" x14ac:dyDescent="0.3">
      <c r="A54" s="284"/>
      <c r="B54" s="285" t="s">
        <v>495</v>
      </c>
      <c r="C54" s="190" t="s">
        <v>864</v>
      </c>
      <c r="D54" s="285" t="s">
        <v>112</v>
      </c>
      <c r="E54" s="285">
        <v>100</v>
      </c>
      <c r="F54" s="285">
        <v>1</v>
      </c>
      <c r="G54" s="285" t="s">
        <v>140</v>
      </c>
      <c r="H54" s="285"/>
      <c r="I54" s="285" t="s">
        <v>142</v>
      </c>
      <c r="J54" s="285"/>
      <c r="K54" s="285"/>
      <c r="L54" s="286"/>
      <c r="M54" s="287"/>
      <c r="N54" s="286"/>
      <c r="O54" s="287"/>
      <c r="P54" s="287"/>
      <c r="Q54" s="287"/>
      <c r="R54" s="288"/>
      <c r="S54" s="289" t="s">
        <v>496</v>
      </c>
      <c r="T54" s="189"/>
      <c r="U54" s="189"/>
      <c r="V54" s="191"/>
    </row>
    <row r="55" spans="1:22" ht="31.5" x14ac:dyDescent="0.25">
      <c r="A55" s="211" t="s">
        <v>182</v>
      </c>
      <c r="B55" s="212" t="s">
        <v>838</v>
      </c>
      <c r="C55" s="170" t="s">
        <v>483</v>
      </c>
      <c r="D55" s="212" t="s">
        <v>156</v>
      </c>
      <c r="E55" s="212">
        <v>200</v>
      </c>
      <c r="F55" s="212">
        <v>1</v>
      </c>
      <c r="G55" s="212" t="s">
        <v>119</v>
      </c>
      <c r="H55" s="212" t="s">
        <v>678</v>
      </c>
      <c r="I55" s="212" t="s">
        <v>148</v>
      </c>
      <c r="J55" s="212"/>
      <c r="K55" s="212" t="s">
        <v>225</v>
      </c>
      <c r="L55" s="213" t="s">
        <v>266</v>
      </c>
      <c r="M55" s="214">
        <v>4.9333333333333336</v>
      </c>
      <c r="N55" s="213" t="s">
        <v>265</v>
      </c>
      <c r="O55" s="215"/>
      <c r="P55" s="212" t="s">
        <v>267</v>
      </c>
      <c r="Q55" s="214">
        <v>1.0666666666666667</v>
      </c>
      <c r="R55" s="216" t="s">
        <v>938</v>
      </c>
      <c r="S55" s="217" t="s">
        <v>522</v>
      </c>
      <c r="T55" s="169">
        <v>2</v>
      </c>
      <c r="U55" s="169">
        <v>8</v>
      </c>
      <c r="V55" s="174">
        <v>-2</v>
      </c>
    </row>
    <row r="56" spans="1:22" ht="31.5" x14ac:dyDescent="0.25">
      <c r="A56" s="218" t="s">
        <v>181</v>
      </c>
      <c r="B56" s="219" t="s">
        <v>846</v>
      </c>
      <c r="C56" s="123" t="s">
        <v>483</v>
      </c>
      <c r="D56" s="219" t="s">
        <v>156</v>
      </c>
      <c r="E56" s="219">
        <v>175</v>
      </c>
      <c r="F56" s="219">
        <v>1</v>
      </c>
      <c r="G56" s="219" t="s">
        <v>119</v>
      </c>
      <c r="H56" s="219" t="s">
        <v>678</v>
      </c>
      <c r="I56" s="219" t="s">
        <v>116</v>
      </c>
      <c r="J56" s="219"/>
      <c r="K56" s="219" t="s">
        <v>231</v>
      </c>
      <c r="L56" s="220" t="s">
        <v>269</v>
      </c>
      <c r="M56" s="221">
        <v>5.9333333333333336</v>
      </c>
      <c r="N56" s="220" t="s">
        <v>265</v>
      </c>
      <c r="O56" s="221"/>
      <c r="P56" s="221" t="s">
        <v>267</v>
      </c>
      <c r="Q56" s="221">
        <v>0.73333333333333328</v>
      </c>
      <c r="R56" s="222" t="s">
        <v>939</v>
      </c>
      <c r="S56" s="223"/>
      <c r="T56" s="122">
        <v>3</v>
      </c>
      <c r="U56" s="122">
        <v>14</v>
      </c>
      <c r="V56" s="176"/>
    </row>
    <row r="57" spans="1:22" ht="31.5" x14ac:dyDescent="0.25">
      <c r="A57" s="218" t="s">
        <v>189</v>
      </c>
      <c r="B57" s="219" t="s">
        <v>840</v>
      </c>
      <c r="C57" s="123" t="s">
        <v>483</v>
      </c>
      <c r="D57" s="219" t="s">
        <v>156</v>
      </c>
      <c r="E57" s="219">
        <v>175</v>
      </c>
      <c r="F57" s="219">
        <v>1</v>
      </c>
      <c r="G57" s="219" t="s">
        <v>123</v>
      </c>
      <c r="H57" s="219" t="s">
        <v>678</v>
      </c>
      <c r="I57" s="219" t="s">
        <v>130</v>
      </c>
      <c r="J57" s="219"/>
      <c r="K57" s="219" t="s">
        <v>225</v>
      </c>
      <c r="L57" s="220" t="s">
        <v>266</v>
      </c>
      <c r="M57" s="224">
        <v>4.9333333333333336</v>
      </c>
      <c r="N57" s="220" t="s">
        <v>265</v>
      </c>
      <c r="O57" s="221"/>
      <c r="P57" s="219" t="s">
        <v>267</v>
      </c>
      <c r="Q57" s="224">
        <v>1.0666666666666667</v>
      </c>
      <c r="R57" s="222" t="s">
        <v>940</v>
      </c>
      <c r="S57" s="223"/>
      <c r="T57" s="122">
        <v>2</v>
      </c>
      <c r="U57" s="122">
        <v>7</v>
      </c>
      <c r="V57" s="176"/>
    </row>
    <row r="58" spans="1:22" ht="31.5" x14ac:dyDescent="0.25">
      <c r="A58" s="218" t="s">
        <v>188</v>
      </c>
      <c r="B58" s="219" t="s">
        <v>834</v>
      </c>
      <c r="C58" s="123" t="s">
        <v>483</v>
      </c>
      <c r="D58" s="219" t="s">
        <v>156</v>
      </c>
      <c r="E58" s="219">
        <v>250</v>
      </c>
      <c r="F58" s="219">
        <v>1</v>
      </c>
      <c r="G58" s="219" t="s">
        <v>123</v>
      </c>
      <c r="H58" s="219" t="s">
        <v>678</v>
      </c>
      <c r="I58" s="219" t="s">
        <v>130</v>
      </c>
      <c r="J58" s="219"/>
      <c r="K58" s="219" t="s">
        <v>231</v>
      </c>
      <c r="L58" s="220" t="s">
        <v>269</v>
      </c>
      <c r="M58" s="221">
        <v>5.9333333333333336</v>
      </c>
      <c r="N58" s="220" t="s">
        <v>265</v>
      </c>
      <c r="O58" s="221"/>
      <c r="P58" s="221" t="s">
        <v>267</v>
      </c>
      <c r="Q58" s="221">
        <v>0.73333333333333328</v>
      </c>
      <c r="R58" s="222" t="s">
        <v>912</v>
      </c>
      <c r="S58" s="222" t="s">
        <v>1309</v>
      </c>
      <c r="T58" s="122">
        <v>3</v>
      </c>
      <c r="U58" s="122">
        <v>8</v>
      </c>
      <c r="V58" s="176">
        <v>-3</v>
      </c>
    </row>
    <row r="59" spans="1:22" ht="31.5" x14ac:dyDescent="0.25">
      <c r="A59" s="218" t="s">
        <v>183</v>
      </c>
      <c r="B59" s="219" t="s">
        <v>842</v>
      </c>
      <c r="C59" s="123" t="s">
        <v>483</v>
      </c>
      <c r="D59" s="219" t="s">
        <v>156</v>
      </c>
      <c r="E59" s="219">
        <v>200</v>
      </c>
      <c r="F59" s="219">
        <v>1</v>
      </c>
      <c r="G59" s="219" t="s">
        <v>119</v>
      </c>
      <c r="H59" s="219" t="s">
        <v>113</v>
      </c>
      <c r="I59" s="219" t="s">
        <v>115</v>
      </c>
      <c r="J59" s="219"/>
      <c r="K59" s="219" t="s">
        <v>178</v>
      </c>
      <c r="L59" s="220" t="s">
        <v>271</v>
      </c>
      <c r="M59" s="221">
        <v>3.9333333333333336</v>
      </c>
      <c r="N59" s="220" t="s">
        <v>272</v>
      </c>
      <c r="O59" s="221">
        <v>5.3333333333333339</v>
      </c>
      <c r="P59" s="221" t="s">
        <v>267</v>
      </c>
      <c r="Q59" s="221">
        <v>1.4</v>
      </c>
      <c r="R59" s="222" t="s">
        <v>927</v>
      </c>
      <c r="S59" s="223" t="s">
        <v>127</v>
      </c>
      <c r="T59" s="122">
        <v>1</v>
      </c>
      <c r="U59" s="122">
        <v>8</v>
      </c>
      <c r="V59" s="176">
        <v>-1</v>
      </c>
    </row>
    <row r="60" spans="1:22" ht="47.25" x14ac:dyDescent="0.25">
      <c r="A60" s="218" t="s">
        <v>177</v>
      </c>
      <c r="B60" s="219" t="s">
        <v>841</v>
      </c>
      <c r="C60" s="123" t="s">
        <v>483</v>
      </c>
      <c r="D60" s="219" t="s">
        <v>156</v>
      </c>
      <c r="E60" s="219">
        <v>200</v>
      </c>
      <c r="F60" s="219">
        <v>1</v>
      </c>
      <c r="G60" s="219" t="s">
        <v>119</v>
      </c>
      <c r="H60" s="219" t="s">
        <v>113</v>
      </c>
      <c r="I60" s="219" t="s">
        <v>174</v>
      </c>
      <c r="J60" s="219" t="s">
        <v>118</v>
      </c>
      <c r="K60" s="219" t="s">
        <v>178</v>
      </c>
      <c r="L60" s="220" t="s">
        <v>271</v>
      </c>
      <c r="M60" s="221">
        <v>3.9333333333333336</v>
      </c>
      <c r="N60" s="220" t="s">
        <v>272</v>
      </c>
      <c r="O60" s="221">
        <v>5.3333333333333339</v>
      </c>
      <c r="P60" s="221" t="s">
        <v>267</v>
      </c>
      <c r="Q60" s="221">
        <v>1.4</v>
      </c>
      <c r="R60" s="222" t="s">
        <v>941</v>
      </c>
      <c r="S60" s="223"/>
      <c r="T60" s="122">
        <v>1</v>
      </c>
      <c r="U60" s="122">
        <v>10</v>
      </c>
      <c r="V60" s="176"/>
    </row>
    <row r="61" spans="1:22" ht="31.5" x14ac:dyDescent="0.25">
      <c r="A61" s="218" t="s">
        <v>184</v>
      </c>
      <c r="B61" s="219" t="s">
        <v>844</v>
      </c>
      <c r="C61" s="123" t="s">
        <v>483</v>
      </c>
      <c r="D61" s="219" t="s">
        <v>156</v>
      </c>
      <c r="E61" s="219">
        <v>150</v>
      </c>
      <c r="F61" s="219">
        <v>1</v>
      </c>
      <c r="G61" s="219" t="s">
        <v>119</v>
      </c>
      <c r="H61" s="219" t="s">
        <v>113</v>
      </c>
      <c r="I61" s="219" t="s">
        <v>174</v>
      </c>
      <c r="J61" s="219" t="s">
        <v>118</v>
      </c>
      <c r="K61" s="219" t="s">
        <v>178</v>
      </c>
      <c r="L61" s="220" t="s">
        <v>271</v>
      </c>
      <c r="M61" s="221">
        <v>3.9333333333333336</v>
      </c>
      <c r="N61" s="220" t="s">
        <v>272</v>
      </c>
      <c r="O61" s="221">
        <v>5.3333333333333339</v>
      </c>
      <c r="P61" s="221" t="s">
        <v>267</v>
      </c>
      <c r="Q61" s="221">
        <v>1.4</v>
      </c>
      <c r="R61" s="222" t="s">
        <v>942</v>
      </c>
      <c r="S61" s="223"/>
      <c r="T61" s="122">
        <v>1</v>
      </c>
      <c r="U61" s="122">
        <v>8</v>
      </c>
      <c r="V61" s="176"/>
    </row>
    <row r="62" spans="1:22" ht="47.25" x14ac:dyDescent="0.25">
      <c r="A62" s="218" t="s">
        <v>190</v>
      </c>
      <c r="B62" s="219" t="s">
        <v>835</v>
      </c>
      <c r="C62" s="123" t="s">
        <v>483</v>
      </c>
      <c r="D62" s="219" t="s">
        <v>156</v>
      </c>
      <c r="E62" s="219">
        <v>175</v>
      </c>
      <c r="F62" s="219">
        <v>1</v>
      </c>
      <c r="G62" s="219" t="s">
        <v>123</v>
      </c>
      <c r="H62" s="219" t="s">
        <v>113</v>
      </c>
      <c r="I62" s="219" t="s">
        <v>124</v>
      </c>
      <c r="J62" s="219"/>
      <c r="K62" s="219" t="s">
        <v>225</v>
      </c>
      <c r="L62" s="220" t="s">
        <v>266</v>
      </c>
      <c r="M62" s="224">
        <v>4.9333333333333336</v>
      </c>
      <c r="N62" s="220" t="s">
        <v>268</v>
      </c>
      <c r="O62" s="221">
        <v>4.666666666666667</v>
      </c>
      <c r="P62" s="219" t="s">
        <v>267</v>
      </c>
      <c r="Q62" s="224">
        <v>1.0666666666666667</v>
      </c>
      <c r="R62" s="222" t="s">
        <v>943</v>
      </c>
      <c r="S62" s="223"/>
      <c r="T62" s="122">
        <v>2</v>
      </c>
      <c r="U62" s="122">
        <v>8</v>
      </c>
      <c r="V62" s="176"/>
    </row>
    <row r="63" spans="1:22" x14ac:dyDescent="0.25">
      <c r="A63" s="218" t="s">
        <v>180</v>
      </c>
      <c r="B63" s="219" t="s">
        <v>845</v>
      </c>
      <c r="C63" s="123" t="s">
        <v>483</v>
      </c>
      <c r="D63" s="219" t="s">
        <v>156</v>
      </c>
      <c r="E63" s="219">
        <v>100</v>
      </c>
      <c r="F63" s="219">
        <v>1</v>
      </c>
      <c r="G63" s="219" t="s">
        <v>123</v>
      </c>
      <c r="H63" s="219"/>
      <c r="I63" s="219"/>
      <c r="J63" s="219"/>
      <c r="K63" s="219"/>
      <c r="L63" s="220"/>
      <c r="M63" s="221"/>
      <c r="N63" s="220"/>
      <c r="O63" s="221"/>
      <c r="P63" s="221"/>
      <c r="Q63" s="221"/>
      <c r="R63" s="223"/>
      <c r="S63" s="223" t="s">
        <v>520</v>
      </c>
      <c r="T63" s="122"/>
      <c r="U63" s="122"/>
      <c r="V63" s="176"/>
    </row>
    <row r="64" spans="1:22" x14ac:dyDescent="0.25">
      <c r="A64" s="218" t="s">
        <v>185</v>
      </c>
      <c r="B64" s="219" t="s">
        <v>836</v>
      </c>
      <c r="C64" s="123" t="s">
        <v>483</v>
      </c>
      <c r="D64" s="219" t="s">
        <v>156</v>
      </c>
      <c r="E64" s="219">
        <v>225</v>
      </c>
      <c r="F64" s="219">
        <v>1</v>
      </c>
      <c r="G64" s="219" t="s">
        <v>139</v>
      </c>
      <c r="H64" s="219"/>
      <c r="I64" s="219" t="s">
        <v>146</v>
      </c>
      <c r="J64" s="219"/>
      <c r="K64" s="219"/>
      <c r="L64" s="220"/>
      <c r="M64" s="221"/>
      <c r="N64" s="220"/>
      <c r="O64" s="221"/>
      <c r="P64" s="221"/>
      <c r="Q64" s="221"/>
      <c r="R64" s="223"/>
      <c r="S64" s="223" t="s">
        <v>519</v>
      </c>
      <c r="T64" s="122"/>
      <c r="U64" s="122"/>
      <c r="V64" s="176"/>
    </row>
    <row r="65" spans="1:22" x14ac:dyDescent="0.25">
      <c r="A65" s="218" t="s">
        <v>186</v>
      </c>
      <c r="B65" s="219" t="s">
        <v>833</v>
      </c>
      <c r="C65" s="123" t="s">
        <v>483</v>
      </c>
      <c r="D65" s="219" t="s">
        <v>156</v>
      </c>
      <c r="E65" s="219">
        <v>200</v>
      </c>
      <c r="F65" s="219">
        <v>1</v>
      </c>
      <c r="G65" s="219" t="s">
        <v>139</v>
      </c>
      <c r="H65" s="219"/>
      <c r="I65" s="219" t="s">
        <v>328</v>
      </c>
      <c r="J65" s="219"/>
      <c r="K65" s="219" t="s">
        <v>152</v>
      </c>
      <c r="L65" s="220"/>
      <c r="M65" s="221"/>
      <c r="N65" s="220"/>
      <c r="O65" s="221"/>
      <c r="P65" s="221"/>
      <c r="Q65" s="221"/>
      <c r="R65" s="223"/>
      <c r="S65" s="223" t="s">
        <v>1288</v>
      </c>
      <c r="T65" s="122"/>
      <c r="U65" s="122"/>
      <c r="V65" s="176"/>
    </row>
    <row r="66" spans="1:22" x14ac:dyDescent="0.25">
      <c r="A66" s="218" t="s">
        <v>179</v>
      </c>
      <c r="B66" s="219" t="s">
        <v>839</v>
      </c>
      <c r="C66" s="123" t="s">
        <v>483</v>
      </c>
      <c r="D66" s="219" t="s">
        <v>156</v>
      </c>
      <c r="E66" s="219">
        <v>250</v>
      </c>
      <c r="F66" s="219">
        <v>1</v>
      </c>
      <c r="G66" s="219" t="s">
        <v>139</v>
      </c>
      <c r="H66" s="219"/>
      <c r="I66" s="219" t="s">
        <v>151</v>
      </c>
      <c r="J66" s="219"/>
      <c r="K66" s="219" t="s">
        <v>229</v>
      </c>
      <c r="L66" s="220"/>
      <c r="M66" s="221"/>
      <c r="N66" s="220"/>
      <c r="O66" s="221"/>
      <c r="P66" s="221"/>
      <c r="Q66" s="221"/>
      <c r="R66" s="223"/>
      <c r="S66" s="223" t="s">
        <v>527</v>
      </c>
      <c r="T66" s="122"/>
      <c r="U66" s="122"/>
      <c r="V66" s="176"/>
    </row>
    <row r="67" spans="1:22" x14ac:dyDescent="0.25">
      <c r="A67" s="218" t="s">
        <v>155</v>
      </c>
      <c r="B67" s="219" t="s">
        <v>843</v>
      </c>
      <c r="C67" s="123" t="s">
        <v>483</v>
      </c>
      <c r="D67" s="219" t="s">
        <v>156</v>
      </c>
      <c r="E67" s="219">
        <v>150</v>
      </c>
      <c r="F67" s="219">
        <v>1</v>
      </c>
      <c r="G67" s="219" t="s">
        <v>140</v>
      </c>
      <c r="H67" s="219"/>
      <c r="I67" s="219" t="s">
        <v>154</v>
      </c>
      <c r="J67" s="219"/>
      <c r="K67" s="219"/>
      <c r="L67" s="220"/>
      <c r="M67" s="221"/>
      <c r="N67" s="220"/>
      <c r="O67" s="221"/>
      <c r="P67" s="221"/>
      <c r="Q67" s="221"/>
      <c r="R67" s="223"/>
      <c r="S67" s="223" t="s">
        <v>521</v>
      </c>
      <c r="T67" s="122"/>
      <c r="U67" s="122"/>
      <c r="V67" s="176"/>
    </row>
    <row r="68" spans="1:22" x14ac:dyDescent="0.25">
      <c r="A68" s="225" t="s">
        <v>187</v>
      </c>
      <c r="B68" s="226" t="s">
        <v>837</v>
      </c>
      <c r="C68" s="164" t="s">
        <v>483</v>
      </c>
      <c r="D68" s="226" t="s">
        <v>156</v>
      </c>
      <c r="E68" s="226">
        <v>175</v>
      </c>
      <c r="F68" s="226">
        <v>1</v>
      </c>
      <c r="G68" s="226" t="s">
        <v>140</v>
      </c>
      <c r="H68" s="226"/>
      <c r="I68" s="226" t="s">
        <v>142</v>
      </c>
      <c r="J68" s="226"/>
      <c r="K68" s="226"/>
      <c r="L68" s="227"/>
      <c r="M68" s="228"/>
      <c r="N68" s="227"/>
      <c r="O68" s="228"/>
      <c r="P68" s="228"/>
      <c r="Q68" s="228"/>
      <c r="R68" s="229"/>
      <c r="S68" s="229" t="s">
        <v>944</v>
      </c>
      <c r="T68" s="163"/>
      <c r="U68" s="163"/>
      <c r="V68" s="178"/>
    </row>
    <row r="69" spans="1:22" ht="31.5" x14ac:dyDescent="0.25">
      <c r="A69" s="234" t="s">
        <v>866</v>
      </c>
      <c r="B69" s="235" t="s">
        <v>523</v>
      </c>
      <c r="C69" s="152" t="s">
        <v>653</v>
      </c>
      <c r="D69" s="235" t="s">
        <v>156</v>
      </c>
      <c r="E69" s="235">
        <v>225</v>
      </c>
      <c r="F69" s="235">
        <v>1</v>
      </c>
      <c r="G69" s="235" t="s">
        <v>139</v>
      </c>
      <c r="H69" s="235"/>
      <c r="I69" s="235" t="s">
        <v>151</v>
      </c>
      <c r="J69" s="235"/>
      <c r="K69" s="235" t="s">
        <v>152</v>
      </c>
      <c r="L69" s="236"/>
      <c r="M69" s="237"/>
      <c r="N69" s="236"/>
      <c r="O69" s="237"/>
      <c r="P69" s="237"/>
      <c r="Q69" s="237"/>
      <c r="R69" s="238"/>
      <c r="S69" s="239" t="s">
        <v>867</v>
      </c>
      <c r="T69" s="151"/>
      <c r="U69" s="151"/>
      <c r="V69" s="180"/>
    </row>
    <row r="70" spans="1:22" ht="31.5" x14ac:dyDescent="0.25">
      <c r="A70" s="240" t="s">
        <v>865</v>
      </c>
      <c r="B70" s="241" t="s">
        <v>524</v>
      </c>
      <c r="C70" s="129" t="s">
        <v>653</v>
      </c>
      <c r="D70" s="241" t="s">
        <v>156</v>
      </c>
      <c r="E70" s="241">
        <v>225</v>
      </c>
      <c r="F70" s="241">
        <v>1</v>
      </c>
      <c r="G70" s="241" t="s">
        <v>119</v>
      </c>
      <c r="H70" s="241" t="s">
        <v>113</v>
      </c>
      <c r="I70" s="241" t="s">
        <v>115</v>
      </c>
      <c r="J70" s="241"/>
      <c r="K70" s="241" t="s">
        <v>225</v>
      </c>
      <c r="L70" s="242" t="s">
        <v>266</v>
      </c>
      <c r="M70" s="243">
        <v>4.9333333333333336</v>
      </c>
      <c r="N70" s="242" t="s">
        <v>268</v>
      </c>
      <c r="O70" s="244">
        <v>4.666666666666667</v>
      </c>
      <c r="P70" s="241" t="s">
        <v>267</v>
      </c>
      <c r="Q70" s="243">
        <v>1.0666666666666667</v>
      </c>
      <c r="R70" s="245" t="s">
        <v>945</v>
      </c>
      <c r="S70" s="246" t="s">
        <v>525</v>
      </c>
      <c r="T70" s="128">
        <v>2</v>
      </c>
      <c r="U70" s="128">
        <v>10</v>
      </c>
      <c r="V70" s="182"/>
    </row>
    <row r="71" spans="1:22" ht="31.5" x14ac:dyDescent="0.25">
      <c r="A71" s="240" t="s">
        <v>870</v>
      </c>
      <c r="B71" s="241" t="s">
        <v>526</v>
      </c>
      <c r="C71" s="129" t="s">
        <v>653</v>
      </c>
      <c r="D71" s="241" t="s">
        <v>156</v>
      </c>
      <c r="E71" s="241">
        <v>100</v>
      </c>
      <c r="F71" s="241">
        <v>1</v>
      </c>
      <c r="G71" s="241" t="s">
        <v>140</v>
      </c>
      <c r="H71" s="241"/>
      <c r="I71" s="241" t="s">
        <v>494</v>
      </c>
      <c r="J71" s="241"/>
      <c r="K71" s="241"/>
      <c r="L71" s="242"/>
      <c r="M71" s="244"/>
      <c r="N71" s="242"/>
      <c r="O71" s="244"/>
      <c r="P71" s="244"/>
      <c r="Q71" s="244"/>
      <c r="R71" s="246"/>
      <c r="S71" s="245" t="s">
        <v>871</v>
      </c>
      <c r="T71" s="128"/>
      <c r="U71" s="128"/>
      <c r="V71" s="182"/>
    </row>
    <row r="72" spans="1:22" x14ac:dyDescent="0.25">
      <c r="A72" s="240" t="s">
        <v>868</v>
      </c>
      <c r="B72" s="241" t="s">
        <v>528</v>
      </c>
      <c r="C72" s="129" t="s">
        <v>653</v>
      </c>
      <c r="D72" s="241" t="s">
        <v>156</v>
      </c>
      <c r="E72" s="241">
        <v>225</v>
      </c>
      <c r="F72" s="241">
        <v>1</v>
      </c>
      <c r="G72" s="241" t="s">
        <v>139</v>
      </c>
      <c r="H72" s="241"/>
      <c r="I72" s="241" t="s">
        <v>146</v>
      </c>
      <c r="J72" s="241"/>
      <c r="K72" s="241"/>
      <c r="L72" s="242"/>
      <c r="M72" s="244"/>
      <c r="N72" s="242"/>
      <c r="O72" s="244"/>
      <c r="P72" s="244"/>
      <c r="Q72" s="244"/>
      <c r="R72" s="246"/>
      <c r="S72" s="246" t="s">
        <v>529</v>
      </c>
      <c r="T72" s="128"/>
      <c r="U72" s="128"/>
      <c r="V72" s="182"/>
    </row>
    <row r="73" spans="1:22" ht="47.25" x14ac:dyDescent="0.25">
      <c r="A73" s="247" t="s">
        <v>869</v>
      </c>
      <c r="B73" s="248" t="s">
        <v>530</v>
      </c>
      <c r="C73" s="157" t="s">
        <v>653</v>
      </c>
      <c r="D73" s="248" t="s">
        <v>156</v>
      </c>
      <c r="E73" s="248">
        <v>175</v>
      </c>
      <c r="F73" s="248">
        <v>1</v>
      </c>
      <c r="G73" s="248" t="s">
        <v>119</v>
      </c>
      <c r="H73" s="248" t="s">
        <v>113</v>
      </c>
      <c r="I73" s="248" t="s">
        <v>174</v>
      </c>
      <c r="J73" s="248" t="s">
        <v>121</v>
      </c>
      <c r="K73" s="248" t="s">
        <v>225</v>
      </c>
      <c r="L73" s="249" t="s">
        <v>266</v>
      </c>
      <c r="M73" s="250">
        <v>4.9333333333333336</v>
      </c>
      <c r="N73" s="249" t="s">
        <v>268</v>
      </c>
      <c r="O73" s="251">
        <v>4.666666666666667</v>
      </c>
      <c r="P73" s="248" t="s">
        <v>267</v>
      </c>
      <c r="Q73" s="250">
        <v>1.0666666666666667</v>
      </c>
      <c r="R73" s="252" t="s">
        <v>946</v>
      </c>
      <c r="S73" s="253"/>
      <c r="T73" s="156">
        <v>2</v>
      </c>
      <c r="U73" s="156">
        <v>9</v>
      </c>
      <c r="V73" s="184"/>
    </row>
    <row r="74" spans="1:22" x14ac:dyDescent="0.25">
      <c r="A74" s="290"/>
      <c r="B74" s="291" t="s">
        <v>531</v>
      </c>
      <c r="C74" s="146" t="s">
        <v>654</v>
      </c>
      <c r="D74" s="291" t="s">
        <v>156</v>
      </c>
      <c r="E74" s="291">
        <v>150</v>
      </c>
      <c r="F74" s="291">
        <v>1</v>
      </c>
      <c r="G74" s="291" t="s">
        <v>140</v>
      </c>
      <c r="H74" s="291"/>
      <c r="I74" s="291" t="s">
        <v>132</v>
      </c>
      <c r="J74" s="291"/>
      <c r="K74" s="291"/>
      <c r="L74" s="292"/>
      <c r="M74" s="293"/>
      <c r="N74" s="292"/>
      <c r="O74" s="293"/>
      <c r="P74" s="293"/>
      <c r="Q74" s="293"/>
      <c r="R74" s="294"/>
      <c r="S74" s="294" t="s">
        <v>532</v>
      </c>
      <c r="T74" s="145"/>
      <c r="U74" s="145"/>
      <c r="V74" s="186"/>
    </row>
    <row r="75" spans="1:22" ht="31.5" x14ac:dyDescent="0.25">
      <c r="A75" s="295"/>
      <c r="B75" s="296" t="s">
        <v>533</v>
      </c>
      <c r="C75" s="134" t="s">
        <v>654</v>
      </c>
      <c r="D75" s="296" t="s">
        <v>156</v>
      </c>
      <c r="E75" s="296">
        <v>250</v>
      </c>
      <c r="F75" s="296">
        <v>1</v>
      </c>
      <c r="G75" s="296" t="s">
        <v>119</v>
      </c>
      <c r="H75" s="296" t="s">
        <v>113</v>
      </c>
      <c r="I75" s="296" t="s">
        <v>115</v>
      </c>
      <c r="J75" s="296" t="s">
        <v>124</v>
      </c>
      <c r="K75" s="296" t="s">
        <v>534</v>
      </c>
      <c r="L75" s="297" t="s">
        <v>164</v>
      </c>
      <c r="M75" s="298">
        <v>4.43</v>
      </c>
      <c r="N75" s="297" t="s">
        <v>266</v>
      </c>
      <c r="O75" s="302">
        <v>4.5</v>
      </c>
      <c r="P75" s="298" t="s">
        <v>267</v>
      </c>
      <c r="Q75" s="298">
        <v>1.23</v>
      </c>
      <c r="R75" s="299" t="s">
        <v>947</v>
      </c>
      <c r="S75" s="300" t="s">
        <v>248</v>
      </c>
      <c r="T75" s="133">
        <v>2</v>
      </c>
      <c r="U75" s="133">
        <v>9</v>
      </c>
      <c r="V75" s="188">
        <v>-2</v>
      </c>
    </row>
    <row r="76" spans="1:22" ht="31.5" x14ac:dyDescent="0.25">
      <c r="A76" s="295"/>
      <c r="B76" s="296" t="s">
        <v>535</v>
      </c>
      <c r="C76" s="134" t="s">
        <v>654</v>
      </c>
      <c r="D76" s="296" t="s">
        <v>156</v>
      </c>
      <c r="E76" s="296">
        <v>200</v>
      </c>
      <c r="F76" s="296">
        <v>1</v>
      </c>
      <c r="G76" s="296" t="s">
        <v>139</v>
      </c>
      <c r="H76" s="296"/>
      <c r="I76" s="296" t="s">
        <v>1508</v>
      </c>
      <c r="J76" s="296"/>
      <c r="K76" s="296" t="s">
        <v>152</v>
      </c>
      <c r="L76" s="297"/>
      <c r="M76" s="298"/>
      <c r="N76" s="297"/>
      <c r="O76" s="298"/>
      <c r="P76" s="298"/>
      <c r="Q76" s="298"/>
      <c r="R76" s="300"/>
      <c r="S76" s="299" t="s">
        <v>1292</v>
      </c>
      <c r="T76" s="133"/>
      <c r="U76" s="133"/>
      <c r="V76" s="188"/>
    </row>
    <row r="77" spans="1:22" ht="31.5" x14ac:dyDescent="0.25">
      <c r="A77" s="295"/>
      <c r="B77" s="296" t="s">
        <v>536</v>
      </c>
      <c r="C77" s="134" t="s">
        <v>654</v>
      </c>
      <c r="D77" s="296" t="s">
        <v>156</v>
      </c>
      <c r="E77" s="296">
        <v>175</v>
      </c>
      <c r="F77" s="296">
        <v>1</v>
      </c>
      <c r="G77" s="296" t="s">
        <v>123</v>
      </c>
      <c r="H77" s="296" t="s">
        <v>678</v>
      </c>
      <c r="I77" s="296" t="s">
        <v>148</v>
      </c>
      <c r="J77" s="296" t="s">
        <v>124</v>
      </c>
      <c r="K77" s="296" t="s">
        <v>178</v>
      </c>
      <c r="L77" s="297" t="s">
        <v>271</v>
      </c>
      <c r="M77" s="298">
        <v>3.9333333333333336</v>
      </c>
      <c r="N77" s="297" t="s">
        <v>265</v>
      </c>
      <c r="O77" s="298"/>
      <c r="P77" s="298" t="s">
        <v>267</v>
      </c>
      <c r="Q77" s="298">
        <v>1.4</v>
      </c>
      <c r="R77" s="299" t="s">
        <v>1461</v>
      </c>
      <c r="S77" s="300" t="s">
        <v>537</v>
      </c>
      <c r="T77" s="133">
        <v>1</v>
      </c>
      <c r="U77" s="133">
        <v>9</v>
      </c>
      <c r="V77" s="188"/>
    </row>
    <row r="78" spans="1:22" x14ac:dyDescent="0.25">
      <c r="A78" s="295"/>
      <c r="B78" s="296" t="s">
        <v>538</v>
      </c>
      <c r="C78" s="134" t="s">
        <v>654</v>
      </c>
      <c r="D78" s="296" t="s">
        <v>156</v>
      </c>
      <c r="E78" s="296">
        <v>225</v>
      </c>
      <c r="F78" s="296">
        <v>1</v>
      </c>
      <c r="G78" s="296" t="s">
        <v>119</v>
      </c>
      <c r="H78" s="296" t="s">
        <v>678</v>
      </c>
      <c r="I78" s="296" t="s">
        <v>116</v>
      </c>
      <c r="J78" s="296"/>
      <c r="K78" s="296" t="s">
        <v>231</v>
      </c>
      <c r="L78" s="297" t="s">
        <v>269</v>
      </c>
      <c r="M78" s="298">
        <v>5.9333333333333336</v>
      </c>
      <c r="N78" s="297" t="s">
        <v>265</v>
      </c>
      <c r="O78" s="298"/>
      <c r="P78" s="298" t="s">
        <v>267</v>
      </c>
      <c r="Q78" s="298">
        <v>0.73333333333333328</v>
      </c>
      <c r="R78" s="300" t="s">
        <v>948</v>
      </c>
      <c r="S78" s="300" t="s">
        <v>1462</v>
      </c>
      <c r="T78" s="133">
        <v>3</v>
      </c>
      <c r="U78" s="133">
        <v>10</v>
      </c>
      <c r="V78" s="188"/>
    </row>
    <row r="79" spans="1:22" ht="31.5" x14ac:dyDescent="0.25">
      <c r="A79" s="295" t="s">
        <v>1507</v>
      </c>
      <c r="B79" s="296" t="s">
        <v>539</v>
      </c>
      <c r="C79" s="134" t="s">
        <v>654</v>
      </c>
      <c r="D79" s="296" t="s">
        <v>156</v>
      </c>
      <c r="E79" s="296">
        <v>275</v>
      </c>
      <c r="F79" s="296">
        <v>1</v>
      </c>
      <c r="G79" s="296" t="s">
        <v>139</v>
      </c>
      <c r="H79" s="296"/>
      <c r="I79" s="296" t="s">
        <v>151</v>
      </c>
      <c r="J79" s="296"/>
      <c r="K79" s="296" t="s">
        <v>229</v>
      </c>
      <c r="L79" s="297"/>
      <c r="M79" s="298"/>
      <c r="N79" s="297"/>
      <c r="O79" s="298"/>
      <c r="P79" s="298"/>
      <c r="Q79" s="298"/>
      <c r="R79" s="300"/>
      <c r="S79" s="299" t="s">
        <v>949</v>
      </c>
      <c r="T79" s="133"/>
      <c r="U79" s="133"/>
      <c r="V79" s="188"/>
    </row>
    <row r="80" spans="1:22" ht="31.5" x14ac:dyDescent="0.25">
      <c r="A80" s="295"/>
      <c r="B80" s="296" t="s">
        <v>540</v>
      </c>
      <c r="C80" s="134" t="s">
        <v>654</v>
      </c>
      <c r="D80" s="296" t="s">
        <v>156</v>
      </c>
      <c r="E80" s="296">
        <v>200</v>
      </c>
      <c r="F80" s="296">
        <v>1</v>
      </c>
      <c r="G80" s="296" t="s">
        <v>123</v>
      </c>
      <c r="H80" s="296" t="s">
        <v>678</v>
      </c>
      <c r="I80" s="296" t="s">
        <v>148</v>
      </c>
      <c r="J80" s="296"/>
      <c r="K80" s="296" t="s">
        <v>225</v>
      </c>
      <c r="L80" s="297" t="s">
        <v>266</v>
      </c>
      <c r="M80" s="301">
        <v>4.9333333333333336</v>
      </c>
      <c r="N80" s="297" t="s">
        <v>265</v>
      </c>
      <c r="O80" s="298"/>
      <c r="P80" s="296" t="s">
        <v>267</v>
      </c>
      <c r="Q80" s="301">
        <v>1.0666666666666667</v>
      </c>
      <c r="R80" s="299" t="s">
        <v>950</v>
      </c>
      <c r="S80" s="300" t="s">
        <v>541</v>
      </c>
      <c r="T80" s="133">
        <v>2</v>
      </c>
      <c r="U80" s="133">
        <v>11</v>
      </c>
      <c r="V80" s="188">
        <v>-1</v>
      </c>
    </row>
    <row r="81" spans="1:22" ht="47.25" x14ac:dyDescent="0.25">
      <c r="A81" s="295"/>
      <c r="B81" s="296" t="s">
        <v>542</v>
      </c>
      <c r="C81" s="134" t="s">
        <v>654</v>
      </c>
      <c r="D81" s="296" t="s">
        <v>156</v>
      </c>
      <c r="E81" s="296">
        <v>250</v>
      </c>
      <c r="F81" s="296">
        <v>1</v>
      </c>
      <c r="G81" s="296" t="s">
        <v>119</v>
      </c>
      <c r="H81" s="296" t="s">
        <v>113</v>
      </c>
      <c r="I81" s="296" t="s">
        <v>174</v>
      </c>
      <c r="J81" s="296" t="s">
        <v>118</v>
      </c>
      <c r="K81" s="296" t="s">
        <v>534</v>
      </c>
      <c r="L81" s="297" t="s">
        <v>164</v>
      </c>
      <c r="M81" s="298">
        <v>4.43</v>
      </c>
      <c r="N81" s="297" t="s">
        <v>266</v>
      </c>
      <c r="O81" s="302">
        <v>4.5</v>
      </c>
      <c r="P81" s="298" t="s">
        <v>267</v>
      </c>
      <c r="Q81" s="298">
        <v>1.23</v>
      </c>
      <c r="R81" s="299" t="s">
        <v>951</v>
      </c>
      <c r="S81" s="300"/>
      <c r="T81" s="133">
        <v>2</v>
      </c>
      <c r="U81" s="133">
        <v>11</v>
      </c>
      <c r="V81" s="188"/>
    </row>
    <row r="82" spans="1:22" x14ac:dyDescent="0.25">
      <c r="A82" s="295"/>
      <c r="B82" s="296" t="s">
        <v>543</v>
      </c>
      <c r="C82" s="134" t="s">
        <v>654</v>
      </c>
      <c r="D82" s="296" t="s">
        <v>156</v>
      </c>
      <c r="E82" s="296">
        <v>150</v>
      </c>
      <c r="F82" s="296">
        <v>1</v>
      </c>
      <c r="G82" s="296" t="s">
        <v>140</v>
      </c>
      <c r="H82" s="296"/>
      <c r="I82" s="296" t="s">
        <v>132</v>
      </c>
      <c r="J82" s="296"/>
      <c r="K82" s="296"/>
      <c r="L82" s="297"/>
      <c r="M82" s="298"/>
      <c r="N82" s="297"/>
      <c r="O82" s="298"/>
      <c r="P82" s="298"/>
      <c r="Q82" s="298"/>
      <c r="R82" s="300"/>
      <c r="S82" s="300" t="s">
        <v>544</v>
      </c>
      <c r="T82" s="133"/>
      <c r="U82" s="133"/>
      <c r="V82" s="188"/>
    </row>
    <row r="83" spans="1:22" ht="48" thickBot="1" x14ac:dyDescent="0.3">
      <c r="A83" s="303"/>
      <c r="B83" s="304" t="s">
        <v>545</v>
      </c>
      <c r="C83" s="190" t="s">
        <v>654</v>
      </c>
      <c r="D83" s="304" t="s">
        <v>156</v>
      </c>
      <c r="E83" s="304">
        <v>175</v>
      </c>
      <c r="F83" s="304">
        <v>1</v>
      </c>
      <c r="G83" s="304" t="s">
        <v>119</v>
      </c>
      <c r="H83" s="304" t="s">
        <v>113</v>
      </c>
      <c r="I83" s="304" t="s">
        <v>174</v>
      </c>
      <c r="J83" s="304" t="s">
        <v>121</v>
      </c>
      <c r="K83" s="304" t="s">
        <v>546</v>
      </c>
      <c r="L83" s="305" t="s">
        <v>271</v>
      </c>
      <c r="M83" s="309">
        <v>4.0999999999999996</v>
      </c>
      <c r="N83" s="305" t="s">
        <v>272</v>
      </c>
      <c r="O83" s="306">
        <v>5.67</v>
      </c>
      <c r="P83" s="306" t="s">
        <v>562</v>
      </c>
      <c r="Q83" s="306">
        <v>2.23</v>
      </c>
      <c r="R83" s="307" t="s">
        <v>1463</v>
      </c>
      <c r="S83" s="308"/>
      <c r="T83" s="189">
        <v>1</v>
      </c>
      <c r="U83" s="189">
        <v>9</v>
      </c>
      <c r="V83" s="191"/>
    </row>
    <row r="84" spans="1:22" ht="31.5" x14ac:dyDescent="0.25">
      <c r="A84" s="168" t="s">
        <v>298</v>
      </c>
      <c r="B84" s="169" t="s">
        <v>1665</v>
      </c>
      <c r="C84" s="170" t="s">
        <v>483</v>
      </c>
      <c r="D84" s="169" t="s">
        <v>438</v>
      </c>
      <c r="E84" s="169"/>
      <c r="F84" s="169">
        <v>1</v>
      </c>
      <c r="G84" s="169" t="s">
        <v>123</v>
      </c>
      <c r="H84" s="169"/>
      <c r="I84" s="169" t="s">
        <v>144</v>
      </c>
      <c r="J84" s="169"/>
      <c r="K84" s="169"/>
      <c r="L84" s="171"/>
      <c r="M84" s="172"/>
      <c r="N84" s="171"/>
      <c r="O84" s="172"/>
      <c r="P84" s="172"/>
      <c r="Q84" s="172"/>
      <c r="R84" s="173"/>
      <c r="S84" s="230" t="s">
        <v>1041</v>
      </c>
      <c r="T84" s="169"/>
      <c r="U84" s="169"/>
      <c r="V84" s="174"/>
    </row>
    <row r="85" spans="1:22" ht="31.5" x14ac:dyDescent="0.25">
      <c r="A85" s="175" t="s">
        <v>299</v>
      </c>
      <c r="B85" s="122" t="s">
        <v>1666</v>
      </c>
      <c r="C85" s="123" t="s">
        <v>483</v>
      </c>
      <c r="D85" s="122" t="s">
        <v>438</v>
      </c>
      <c r="E85" s="122"/>
      <c r="F85" s="122">
        <v>1</v>
      </c>
      <c r="G85" s="122" t="s">
        <v>119</v>
      </c>
      <c r="H85" s="122" t="s">
        <v>113</v>
      </c>
      <c r="I85" s="122" t="s">
        <v>115</v>
      </c>
      <c r="J85" s="122"/>
      <c r="K85" s="122" t="s">
        <v>225</v>
      </c>
      <c r="L85" s="124" t="s">
        <v>266</v>
      </c>
      <c r="M85" s="231">
        <v>4.9333333333333336</v>
      </c>
      <c r="N85" s="124" t="s">
        <v>265</v>
      </c>
      <c r="O85" s="125"/>
      <c r="P85" s="122" t="s">
        <v>267</v>
      </c>
      <c r="Q85" s="231">
        <v>1.0666666666666667</v>
      </c>
      <c r="R85" s="127" t="s">
        <v>1043</v>
      </c>
      <c r="S85" s="126" t="s">
        <v>1042</v>
      </c>
      <c r="T85" s="122">
        <v>2</v>
      </c>
      <c r="U85" s="122">
        <v>9</v>
      </c>
      <c r="V85" s="176"/>
    </row>
    <row r="86" spans="1:22" x14ac:dyDescent="0.25">
      <c r="A86" s="175" t="s">
        <v>295</v>
      </c>
      <c r="B86" s="122" t="s">
        <v>1668</v>
      </c>
      <c r="C86" s="123" t="s">
        <v>483</v>
      </c>
      <c r="D86" s="122" t="s">
        <v>438</v>
      </c>
      <c r="E86" s="122"/>
      <c r="F86" s="122">
        <v>1</v>
      </c>
      <c r="G86" s="122" t="s">
        <v>140</v>
      </c>
      <c r="H86" s="122"/>
      <c r="I86" s="122" t="s">
        <v>142</v>
      </c>
      <c r="J86" s="122"/>
      <c r="K86" s="122"/>
      <c r="L86" s="124"/>
      <c r="M86" s="125"/>
      <c r="N86" s="124"/>
      <c r="O86" s="125"/>
      <c r="P86" s="125"/>
      <c r="Q86" s="125"/>
      <c r="R86" s="126"/>
      <c r="S86" s="126" t="s">
        <v>1044</v>
      </c>
      <c r="T86" s="122"/>
      <c r="U86" s="122"/>
      <c r="V86" s="176"/>
    </row>
    <row r="87" spans="1:22" ht="31.5" x14ac:dyDescent="0.25">
      <c r="A87" s="175" t="s">
        <v>297</v>
      </c>
      <c r="B87" s="122" t="s">
        <v>1669</v>
      </c>
      <c r="C87" s="123" t="s">
        <v>483</v>
      </c>
      <c r="D87" s="122" t="s">
        <v>438</v>
      </c>
      <c r="E87" s="122"/>
      <c r="F87" s="122">
        <v>1</v>
      </c>
      <c r="G87" s="122" t="s">
        <v>119</v>
      </c>
      <c r="H87" s="122" t="s">
        <v>113</v>
      </c>
      <c r="I87" s="122" t="s">
        <v>174</v>
      </c>
      <c r="J87" s="122" t="s">
        <v>121</v>
      </c>
      <c r="K87" s="122" t="s">
        <v>125</v>
      </c>
      <c r="L87" s="124" t="s">
        <v>270</v>
      </c>
      <c r="M87" s="125">
        <v>2.77</v>
      </c>
      <c r="N87" s="124" t="s">
        <v>268</v>
      </c>
      <c r="O87" s="125">
        <v>4.67</v>
      </c>
      <c r="P87" s="124" t="s">
        <v>167</v>
      </c>
      <c r="Q87" s="125">
        <v>0.9</v>
      </c>
      <c r="R87" s="127" t="s">
        <v>1211</v>
      </c>
      <c r="S87" s="126" t="s">
        <v>1210</v>
      </c>
      <c r="T87" s="122">
        <v>1</v>
      </c>
      <c r="U87" s="122">
        <v>6</v>
      </c>
      <c r="V87" s="176"/>
    </row>
    <row r="88" spans="1:22" ht="31.5" x14ac:dyDescent="0.25">
      <c r="A88" s="175" t="s">
        <v>296</v>
      </c>
      <c r="B88" s="122" t="s">
        <v>1670</v>
      </c>
      <c r="C88" s="123" t="s">
        <v>483</v>
      </c>
      <c r="D88" s="122" t="s">
        <v>438</v>
      </c>
      <c r="E88" s="122"/>
      <c r="F88" s="122">
        <v>1</v>
      </c>
      <c r="G88" s="122" t="s">
        <v>119</v>
      </c>
      <c r="H88" s="122" t="s">
        <v>113</v>
      </c>
      <c r="I88" s="122" t="s">
        <v>174</v>
      </c>
      <c r="J88" s="122" t="s">
        <v>118</v>
      </c>
      <c r="K88" s="122" t="s">
        <v>178</v>
      </c>
      <c r="L88" s="124" t="s">
        <v>271</v>
      </c>
      <c r="M88" s="125">
        <v>3.9333333333333336</v>
      </c>
      <c r="N88" s="124" t="s">
        <v>272</v>
      </c>
      <c r="O88" s="125">
        <v>5.3333333333333339</v>
      </c>
      <c r="P88" s="125" t="s">
        <v>267</v>
      </c>
      <c r="Q88" s="125">
        <v>1.4</v>
      </c>
      <c r="R88" s="127" t="s">
        <v>1213</v>
      </c>
      <c r="S88" s="126" t="s">
        <v>1212</v>
      </c>
      <c r="T88" s="122">
        <v>1</v>
      </c>
      <c r="U88" s="122">
        <v>9</v>
      </c>
      <c r="V88" s="176"/>
    </row>
    <row r="89" spans="1:22" ht="31.5" x14ac:dyDescent="0.25">
      <c r="A89" s="177" t="s">
        <v>300</v>
      </c>
      <c r="B89" s="163" t="s">
        <v>1667</v>
      </c>
      <c r="C89" s="164" t="s">
        <v>483</v>
      </c>
      <c r="D89" s="163" t="s">
        <v>438</v>
      </c>
      <c r="E89" s="163"/>
      <c r="F89" s="163">
        <v>1</v>
      </c>
      <c r="G89" s="163" t="s">
        <v>123</v>
      </c>
      <c r="H89" s="163" t="s">
        <v>678</v>
      </c>
      <c r="I89" s="163" t="s">
        <v>148</v>
      </c>
      <c r="J89" s="163"/>
      <c r="K89" s="163" t="s">
        <v>225</v>
      </c>
      <c r="L89" s="165" t="s">
        <v>266</v>
      </c>
      <c r="M89" s="232">
        <v>4.9333333333333336</v>
      </c>
      <c r="N89" s="165" t="s">
        <v>265</v>
      </c>
      <c r="O89" s="166"/>
      <c r="P89" s="163" t="s">
        <v>267</v>
      </c>
      <c r="Q89" s="232">
        <v>1.0666666666666667</v>
      </c>
      <c r="R89" s="233" t="s">
        <v>1214</v>
      </c>
      <c r="S89" s="167"/>
      <c r="T89" s="163">
        <v>2</v>
      </c>
      <c r="U89" s="163">
        <v>10</v>
      </c>
      <c r="V89" s="178"/>
    </row>
    <row r="90" spans="1:22" x14ac:dyDescent="0.25">
      <c r="A90" s="179" t="s">
        <v>1501</v>
      </c>
      <c r="B90" s="151" t="s">
        <v>1671</v>
      </c>
      <c r="C90" s="392" t="s">
        <v>653</v>
      </c>
      <c r="D90" s="151" t="s">
        <v>438</v>
      </c>
      <c r="E90" s="151"/>
      <c r="F90" s="151"/>
      <c r="G90" s="151" t="s">
        <v>119</v>
      </c>
      <c r="H90" s="151" t="s">
        <v>678</v>
      </c>
      <c r="I90" s="151" t="s">
        <v>148</v>
      </c>
      <c r="J90" s="151"/>
      <c r="K90" s="151" t="s">
        <v>225</v>
      </c>
      <c r="L90" s="153" t="s">
        <v>266</v>
      </c>
      <c r="M90" s="391">
        <v>4.9333333333333336</v>
      </c>
      <c r="N90" s="153" t="s">
        <v>265</v>
      </c>
      <c r="O90" s="154"/>
      <c r="P90" s="151" t="s">
        <v>267</v>
      </c>
      <c r="Q90" s="391">
        <v>1.0666666666666667</v>
      </c>
      <c r="R90" s="161" t="s">
        <v>1504</v>
      </c>
      <c r="S90" s="161" t="s">
        <v>1503</v>
      </c>
      <c r="T90" s="151">
        <v>2</v>
      </c>
      <c r="U90" s="151">
        <v>7</v>
      </c>
      <c r="V90" s="180">
        <v>-3</v>
      </c>
    </row>
    <row r="91" spans="1:22" x14ac:dyDescent="0.25">
      <c r="A91" s="183" t="s">
        <v>1505</v>
      </c>
      <c r="B91" s="156" t="s">
        <v>1672</v>
      </c>
      <c r="C91" s="393" t="s">
        <v>653</v>
      </c>
      <c r="D91" s="156" t="s">
        <v>438</v>
      </c>
      <c r="E91" s="156"/>
      <c r="F91" s="156"/>
      <c r="G91" s="156" t="s">
        <v>139</v>
      </c>
      <c r="H91" s="156"/>
      <c r="I91" s="156" t="s">
        <v>151</v>
      </c>
      <c r="J91" s="156"/>
      <c r="K91" s="156" t="s">
        <v>229</v>
      </c>
      <c r="L91" s="159"/>
      <c r="M91" s="159"/>
      <c r="N91" s="159"/>
      <c r="O91" s="159"/>
      <c r="P91" s="159"/>
      <c r="Q91" s="159"/>
      <c r="R91" s="162"/>
      <c r="S91" s="162" t="s">
        <v>1506</v>
      </c>
      <c r="T91" s="156"/>
      <c r="U91" s="156"/>
      <c r="V91" s="184"/>
    </row>
    <row r="92" spans="1:22" x14ac:dyDescent="0.25">
      <c r="B92" s="2" t="s">
        <v>1673</v>
      </c>
      <c r="D92" s="2" t="s">
        <v>438</v>
      </c>
      <c r="I92" s="2" t="s">
        <v>142</v>
      </c>
    </row>
    <row r="93" spans="1:22" x14ac:dyDescent="0.25">
      <c r="B93" s="2" t="s">
        <v>1674</v>
      </c>
      <c r="D93" s="2" t="s">
        <v>438</v>
      </c>
      <c r="I93" s="2" t="s">
        <v>142</v>
      </c>
    </row>
    <row r="94" spans="1:22" x14ac:dyDescent="0.25">
      <c r="B94" s="2" t="s">
        <v>1675</v>
      </c>
      <c r="D94" s="2" t="s">
        <v>438</v>
      </c>
      <c r="I94" s="2" t="s">
        <v>142</v>
      </c>
    </row>
  </sheetData>
  <autoFilter ref="A1:S91">
    <filterColumn colId="8" showButton="0"/>
    <filterColumn colId="11" showButton="0"/>
    <filterColumn colId="12" showButton="0"/>
    <filterColumn colId="13" showButton="0"/>
    <filterColumn colId="14" showButton="0"/>
    <filterColumn colId="15" showButton="0"/>
    <filterColumn colId="17" showButton="0"/>
  </autoFilter>
  <mergeCells count="3">
    <mergeCell ref="I1:J1"/>
    <mergeCell ref="L1:Q1"/>
    <mergeCell ref="R1:S1"/>
  </mergeCells>
  <pageMargins left="0.70866141732283472" right="0.70866141732283472" top="0.74803149606299213" bottom="0.74803149606299213" header="0.31496062992125984" footer="0.31496062992125984"/>
  <pageSetup paperSize="9" scale="35" fitToHeight="2" orientation="landscape" r:id="rId1"/>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205"/>
  <sheetViews>
    <sheetView tabSelected="1" zoomScaleNormal="100" workbookViewId="0">
      <pane xSplit="4" ySplit="1" topLeftCell="E136" activePane="bottomRight" state="frozen"/>
      <selection pane="topRight" activeCell="B1" sqref="B1"/>
      <selection pane="bottomLeft" activeCell="A2" sqref="A2"/>
      <selection pane="bottomRight" activeCell="Z142" sqref="Z142"/>
    </sheetView>
  </sheetViews>
  <sheetFormatPr baseColWidth="10" defaultRowHeight="30" customHeight="1" x14ac:dyDescent="0.25"/>
  <cols>
    <col min="1" max="1" width="11.42578125" style="96"/>
    <col min="2" max="2" width="2" style="96" bestFit="1" customWidth="1"/>
    <col min="3" max="3" width="11.42578125" style="96"/>
    <col min="4" max="4" width="15.7109375" style="3" customWidth="1"/>
    <col min="5" max="5" width="17.7109375" style="2" bestFit="1" customWidth="1"/>
    <col min="6" max="6" width="7.7109375" style="2" customWidth="1"/>
    <col min="7" max="8" width="2" style="2" bestFit="1" customWidth="1"/>
    <col min="9" max="11" width="2.7109375" style="9" customWidth="1"/>
    <col min="12" max="12" width="7.7109375" style="2" customWidth="1"/>
    <col min="13" max="13" width="4.7109375" style="19" customWidth="1"/>
    <col min="14" max="14" width="4.7109375" style="20" customWidth="1"/>
    <col min="15" max="17" width="4.7109375" style="21" customWidth="1"/>
    <col min="18" max="18" width="4.7109375" style="9" customWidth="1"/>
    <col min="19" max="19" width="4.7109375" style="5" customWidth="1"/>
    <col min="20" max="20" width="5.7109375" style="9" customWidth="1"/>
    <col min="21" max="21" width="4.7109375" style="5" bestFit="1" customWidth="1"/>
    <col min="22" max="22" width="5.7109375" style="9" customWidth="1"/>
    <col min="23" max="23" width="4.7109375" style="5" customWidth="1"/>
    <col min="24" max="24" width="5.7109375" style="9" customWidth="1"/>
    <col min="25" max="25" width="8.7109375" style="9" customWidth="1"/>
    <col min="26" max="26" width="20.28515625" style="2" bestFit="1" customWidth="1"/>
    <col min="27" max="27" width="19.42578125" style="56" bestFit="1" customWidth="1"/>
    <col min="28" max="28" width="2.140625" style="56" bestFit="1" customWidth="1"/>
    <col min="29" max="29" width="2.140625" style="56" customWidth="1"/>
    <col min="30" max="30" width="20.140625" style="56" bestFit="1" customWidth="1"/>
    <col min="31" max="40" width="3.7109375" style="2" bestFit="1" customWidth="1"/>
    <col min="41" max="41" width="4.85546875" style="2" customWidth="1"/>
    <col min="42" max="42" width="5" style="2" bestFit="1" customWidth="1"/>
    <col min="43" max="43" width="2.85546875" style="2" customWidth="1"/>
    <col min="44" max="44" width="5" style="2" bestFit="1" customWidth="1"/>
    <col min="45" max="45" width="5" style="342" customWidth="1"/>
    <col min="46" max="46" width="2" style="2" bestFit="1" customWidth="1"/>
    <col min="47" max="16384" width="11.42578125" style="2"/>
  </cols>
  <sheetData>
    <row r="1" spans="1:45" s="4" customFormat="1" ht="115.5" customHeight="1" thickBot="1" x14ac:dyDescent="0.3">
      <c r="A1" s="95"/>
      <c r="B1" s="118"/>
      <c r="C1" s="95"/>
      <c r="D1" s="16"/>
      <c r="E1" s="32"/>
      <c r="I1" s="432" t="s">
        <v>308</v>
      </c>
      <c r="J1" s="432"/>
      <c r="K1" s="432"/>
      <c r="M1" s="29" t="s">
        <v>221</v>
      </c>
      <c r="N1" s="30" t="s">
        <v>222</v>
      </c>
      <c r="O1" s="31" t="s">
        <v>223</v>
      </c>
      <c r="P1" s="31"/>
      <c r="Q1" s="31"/>
      <c r="R1" s="4" t="s">
        <v>224</v>
      </c>
      <c r="S1" s="431" t="s">
        <v>261</v>
      </c>
      <c r="T1" s="431"/>
      <c r="U1" s="431" t="s">
        <v>262</v>
      </c>
      <c r="V1" s="431"/>
      <c r="W1" s="431" t="s">
        <v>263</v>
      </c>
      <c r="X1" s="431"/>
      <c r="AA1" s="63"/>
      <c r="AB1" s="115"/>
      <c r="AC1" s="115"/>
      <c r="AD1" s="63"/>
      <c r="AE1" s="4" t="s">
        <v>324</v>
      </c>
      <c r="AF1" s="4" t="s">
        <v>325</v>
      </c>
      <c r="AG1" s="32" t="s">
        <v>663</v>
      </c>
      <c r="AH1" s="28" t="s">
        <v>568</v>
      </c>
      <c r="AI1" s="4" t="s">
        <v>321</v>
      </c>
      <c r="AJ1" s="28" t="s">
        <v>322</v>
      </c>
      <c r="AK1" s="32" t="s">
        <v>664</v>
      </c>
      <c r="AL1" s="4" t="s">
        <v>323</v>
      </c>
      <c r="AM1" s="32" t="s">
        <v>665</v>
      </c>
      <c r="AN1" s="32" t="s">
        <v>666</v>
      </c>
      <c r="AO1" s="119"/>
      <c r="AR1" s="119"/>
      <c r="AS1" s="343"/>
    </row>
    <row r="2" spans="1:45" ht="30" customHeight="1" x14ac:dyDescent="0.25">
      <c r="A2" s="426" t="s">
        <v>1300</v>
      </c>
      <c r="B2" s="316" t="s">
        <v>314</v>
      </c>
      <c r="C2" s="427" t="s">
        <v>1305</v>
      </c>
      <c r="D2" s="428" t="s">
        <v>1094</v>
      </c>
      <c r="E2" s="429" t="s">
        <v>241</v>
      </c>
      <c r="F2" s="429" t="s">
        <v>220</v>
      </c>
      <c r="G2" s="312">
        <v>1</v>
      </c>
      <c r="H2" s="36">
        <v>6</v>
      </c>
      <c r="I2" s="312">
        <v>1</v>
      </c>
      <c r="J2" s="312">
        <v>2</v>
      </c>
      <c r="K2" s="312">
        <v>3</v>
      </c>
      <c r="L2" s="36" t="s">
        <v>558</v>
      </c>
      <c r="M2" s="313">
        <v>4</v>
      </c>
      <c r="N2" s="314">
        <v>2</v>
      </c>
      <c r="O2" s="315" t="s">
        <v>152</v>
      </c>
      <c r="P2" s="315" t="s">
        <v>267</v>
      </c>
      <c r="Q2" s="315">
        <v>1.33</v>
      </c>
      <c r="R2" s="312" t="s">
        <v>125</v>
      </c>
      <c r="S2" s="316" t="s">
        <v>270</v>
      </c>
      <c r="T2" s="312">
        <v>2.77</v>
      </c>
      <c r="U2" s="316" t="s">
        <v>265</v>
      </c>
      <c r="V2" s="312"/>
      <c r="W2" s="316" t="s">
        <v>167</v>
      </c>
      <c r="X2" s="312">
        <v>0.9</v>
      </c>
      <c r="Y2" s="312" t="s">
        <v>226</v>
      </c>
      <c r="Z2" s="36" t="s">
        <v>1095</v>
      </c>
      <c r="AA2" s="317" t="s">
        <v>1046</v>
      </c>
      <c r="AB2" s="317">
        <v>1</v>
      </c>
      <c r="AC2" s="317"/>
      <c r="AD2" s="318"/>
      <c r="AE2" s="339"/>
      <c r="AF2" s="36"/>
      <c r="AG2" s="36"/>
      <c r="AH2" s="36" t="s">
        <v>326</v>
      </c>
      <c r="AI2" s="36"/>
      <c r="AJ2" s="36"/>
      <c r="AK2" s="36"/>
      <c r="AL2" s="36"/>
      <c r="AM2" s="36" t="s">
        <v>326</v>
      </c>
      <c r="AN2" s="319"/>
      <c r="AO2" s="39">
        <f>T2+MIN(X2*AB2,AB2)</f>
        <v>3.67</v>
      </c>
      <c r="AP2" s="2">
        <v>5</v>
      </c>
      <c r="AR2" s="2" t="str">
        <f>IF(U2="-","",V2+MIN(X2*AC2,AC2))</f>
        <v/>
      </c>
    </row>
    <row r="3" spans="1:45" ht="30" customHeight="1" x14ac:dyDescent="0.25">
      <c r="A3" s="418"/>
      <c r="B3" s="324" t="s">
        <v>314</v>
      </c>
      <c r="C3" s="419"/>
      <c r="D3" s="420"/>
      <c r="E3" s="421"/>
      <c r="F3" s="421"/>
      <c r="G3" s="320">
        <v>1</v>
      </c>
      <c r="H3" s="39">
        <v>3</v>
      </c>
      <c r="I3" s="320">
        <v>1</v>
      </c>
      <c r="J3" s="320">
        <v>1</v>
      </c>
      <c r="K3" s="320">
        <v>1</v>
      </c>
      <c r="L3" s="39" t="s">
        <v>559</v>
      </c>
      <c r="M3" s="321">
        <v>4</v>
      </c>
      <c r="N3" s="322">
        <v>5</v>
      </c>
      <c r="O3" s="323" t="s">
        <v>152</v>
      </c>
      <c r="P3" s="323" t="s">
        <v>267</v>
      </c>
      <c r="Q3" s="323">
        <v>1.33</v>
      </c>
      <c r="R3" s="320" t="s">
        <v>128</v>
      </c>
      <c r="S3" s="324" t="s">
        <v>264</v>
      </c>
      <c r="T3" s="320">
        <v>3.77</v>
      </c>
      <c r="U3" s="324" t="s">
        <v>265</v>
      </c>
      <c r="V3" s="320"/>
      <c r="W3" s="324" t="s">
        <v>167</v>
      </c>
      <c r="X3" s="320">
        <v>0.56999999999999995</v>
      </c>
      <c r="Y3" s="320" t="s">
        <v>226</v>
      </c>
      <c r="Z3" s="45" t="s">
        <v>1096</v>
      </c>
      <c r="AA3" s="325" t="s">
        <v>1047</v>
      </c>
      <c r="AB3" s="325">
        <v>2</v>
      </c>
      <c r="AC3" s="325"/>
      <c r="AD3" s="326"/>
      <c r="AE3" s="337"/>
      <c r="AF3" s="39"/>
      <c r="AG3" s="39"/>
      <c r="AH3" s="39" t="s">
        <v>326</v>
      </c>
      <c r="AI3" s="39"/>
      <c r="AJ3" s="39"/>
      <c r="AK3" s="39"/>
      <c r="AL3" s="39"/>
      <c r="AM3" s="39" t="s">
        <v>326</v>
      </c>
      <c r="AN3" s="327"/>
      <c r="AO3" s="39">
        <f t="shared" ref="AO3:AO106" si="0">T3+MIN(X3*AB3,AB3)</f>
        <v>4.91</v>
      </c>
      <c r="AP3" s="2">
        <v>7</v>
      </c>
      <c r="AR3" s="2" t="str">
        <f t="shared" ref="AR3:AR106" si="1">IF(U3="-","",V3+MIN(X3*AC3,AC3))</f>
        <v/>
      </c>
    </row>
    <row r="4" spans="1:45" ht="30" customHeight="1" x14ac:dyDescent="0.25">
      <c r="A4" s="418"/>
      <c r="B4" s="324" t="s">
        <v>314</v>
      </c>
      <c r="C4" s="419"/>
      <c r="D4" s="420"/>
      <c r="E4" s="421"/>
      <c r="F4" s="421" t="s">
        <v>156</v>
      </c>
      <c r="G4" s="320">
        <v>2</v>
      </c>
      <c r="H4" s="39">
        <v>6</v>
      </c>
      <c r="I4" s="320">
        <v>1</v>
      </c>
      <c r="J4" s="320">
        <v>2</v>
      </c>
      <c r="K4" s="320">
        <v>3</v>
      </c>
      <c r="L4" s="39" t="s">
        <v>558</v>
      </c>
      <c r="M4" s="321">
        <v>5</v>
      </c>
      <c r="N4" s="322">
        <v>4</v>
      </c>
      <c r="O4" s="323" t="s">
        <v>152</v>
      </c>
      <c r="P4" s="323" t="s">
        <v>267</v>
      </c>
      <c r="Q4" s="323">
        <v>1.33</v>
      </c>
      <c r="R4" s="320" t="s">
        <v>128</v>
      </c>
      <c r="S4" s="324" t="s">
        <v>264</v>
      </c>
      <c r="T4" s="320">
        <v>3.77</v>
      </c>
      <c r="U4" s="324" t="s">
        <v>265</v>
      </c>
      <c r="V4" s="320"/>
      <c r="W4" s="324" t="s">
        <v>167</v>
      </c>
      <c r="X4" s="320">
        <v>0.56999999999999995</v>
      </c>
      <c r="Y4" s="320" t="s">
        <v>226</v>
      </c>
      <c r="Z4" s="39" t="s">
        <v>1095</v>
      </c>
      <c r="AA4" s="325" t="s">
        <v>1047</v>
      </c>
      <c r="AB4" s="325">
        <v>2</v>
      </c>
      <c r="AC4" s="325"/>
      <c r="AD4" s="326"/>
      <c r="AE4" s="337"/>
      <c r="AF4" s="39"/>
      <c r="AG4" s="39"/>
      <c r="AH4" s="39" t="s">
        <v>326</v>
      </c>
      <c r="AI4" s="39"/>
      <c r="AJ4" s="39"/>
      <c r="AK4" s="39"/>
      <c r="AL4" s="39"/>
      <c r="AM4" s="39" t="s">
        <v>326</v>
      </c>
      <c r="AN4" s="327"/>
      <c r="AO4" s="39">
        <f t="shared" si="0"/>
        <v>4.91</v>
      </c>
      <c r="AP4" s="2">
        <v>7</v>
      </c>
      <c r="AR4" s="2" t="str">
        <f t="shared" si="1"/>
        <v/>
      </c>
    </row>
    <row r="5" spans="1:45" ht="30" customHeight="1" x14ac:dyDescent="0.25">
      <c r="A5" s="418"/>
      <c r="B5" s="324" t="s">
        <v>314</v>
      </c>
      <c r="C5" s="419"/>
      <c r="D5" s="420"/>
      <c r="E5" s="421"/>
      <c r="F5" s="421"/>
      <c r="G5" s="320">
        <v>2</v>
      </c>
      <c r="H5" s="39">
        <v>3</v>
      </c>
      <c r="I5" s="320">
        <v>1</v>
      </c>
      <c r="J5" s="320">
        <v>1</v>
      </c>
      <c r="K5" s="320">
        <v>1</v>
      </c>
      <c r="L5" s="39" t="s">
        <v>559</v>
      </c>
      <c r="M5" s="321">
        <v>5</v>
      </c>
      <c r="N5" s="322">
        <v>6</v>
      </c>
      <c r="O5" s="323" t="s">
        <v>152</v>
      </c>
      <c r="P5" s="323" t="s">
        <v>267</v>
      </c>
      <c r="Q5" s="323">
        <v>1.33</v>
      </c>
      <c r="R5" s="320" t="s">
        <v>225</v>
      </c>
      <c r="S5" s="324" t="s">
        <v>266</v>
      </c>
      <c r="T5" s="320">
        <v>4.93</v>
      </c>
      <c r="U5" s="324" t="s">
        <v>265</v>
      </c>
      <c r="V5" s="320"/>
      <c r="W5" s="324" t="s">
        <v>267</v>
      </c>
      <c r="X5" s="320">
        <v>1.07</v>
      </c>
      <c r="Y5" s="320" t="s">
        <v>226</v>
      </c>
      <c r="Z5" s="45" t="s">
        <v>1096</v>
      </c>
      <c r="AA5" s="325" t="s">
        <v>1047</v>
      </c>
      <c r="AB5" s="325">
        <v>2</v>
      </c>
      <c r="AC5" s="325"/>
      <c r="AD5" s="326"/>
      <c r="AE5" s="337"/>
      <c r="AF5" s="39"/>
      <c r="AG5" s="39"/>
      <c r="AH5" s="39" t="s">
        <v>326</v>
      </c>
      <c r="AI5" s="39"/>
      <c r="AJ5" s="39"/>
      <c r="AK5" s="39"/>
      <c r="AL5" s="39"/>
      <c r="AM5" s="39" t="s">
        <v>326</v>
      </c>
      <c r="AN5" s="327"/>
      <c r="AO5" s="39">
        <f t="shared" si="0"/>
        <v>6.93</v>
      </c>
      <c r="AP5" s="2">
        <v>9</v>
      </c>
      <c r="AR5" s="2" t="str">
        <f t="shared" si="1"/>
        <v/>
      </c>
    </row>
    <row r="6" spans="1:45" ht="30" customHeight="1" x14ac:dyDescent="0.25">
      <c r="A6" s="418" t="s">
        <v>1301</v>
      </c>
      <c r="B6" s="324" t="s">
        <v>316</v>
      </c>
      <c r="C6" s="419" t="s">
        <v>1305</v>
      </c>
      <c r="D6" s="420" t="s">
        <v>1085</v>
      </c>
      <c r="E6" s="421" t="s">
        <v>246</v>
      </c>
      <c r="F6" s="421" t="s">
        <v>220</v>
      </c>
      <c r="G6" s="320">
        <v>1</v>
      </c>
      <c r="H6" s="39">
        <v>6</v>
      </c>
      <c r="I6" s="320">
        <v>2</v>
      </c>
      <c r="J6" s="320">
        <v>3</v>
      </c>
      <c r="K6" s="320">
        <v>4</v>
      </c>
      <c r="L6" s="39" t="s">
        <v>558</v>
      </c>
      <c r="M6" s="321">
        <v>4</v>
      </c>
      <c r="N6" s="322">
        <v>2</v>
      </c>
      <c r="O6" s="323" t="s">
        <v>136</v>
      </c>
      <c r="P6" s="323" t="s">
        <v>167</v>
      </c>
      <c r="Q6" s="323">
        <v>0.66666666666666663</v>
      </c>
      <c r="R6" s="320" t="s">
        <v>125</v>
      </c>
      <c r="S6" s="324" t="s">
        <v>270</v>
      </c>
      <c r="T6" s="320">
        <v>2.77</v>
      </c>
      <c r="U6" s="324" t="s">
        <v>268</v>
      </c>
      <c r="V6" s="320">
        <v>4.67</v>
      </c>
      <c r="W6" s="324" t="s">
        <v>167</v>
      </c>
      <c r="X6" s="320">
        <v>0.9</v>
      </c>
      <c r="Y6" s="320" t="s">
        <v>236</v>
      </c>
      <c r="Z6" s="39" t="s">
        <v>127</v>
      </c>
      <c r="AA6" s="326" t="s">
        <v>1086</v>
      </c>
      <c r="AB6" s="326"/>
      <c r="AC6" s="326">
        <v>1</v>
      </c>
      <c r="AD6" s="326"/>
      <c r="AE6" s="337" t="s">
        <v>326</v>
      </c>
      <c r="AF6" s="39"/>
      <c r="AG6" s="39"/>
      <c r="AH6" s="39"/>
      <c r="AI6" s="39" t="s">
        <v>326</v>
      </c>
      <c r="AJ6" s="39"/>
      <c r="AK6" s="39"/>
      <c r="AL6" s="39"/>
      <c r="AM6" s="39"/>
      <c r="AN6" s="327"/>
      <c r="AO6" s="39">
        <f t="shared" si="0"/>
        <v>2.77</v>
      </c>
      <c r="AP6" s="2">
        <v>4</v>
      </c>
      <c r="AQ6" s="2">
        <v>-1</v>
      </c>
      <c r="AR6" s="2">
        <f t="shared" si="1"/>
        <v>5.57</v>
      </c>
      <c r="AS6" s="342">
        <v>9</v>
      </c>
    </row>
    <row r="7" spans="1:45" ht="30" customHeight="1" x14ac:dyDescent="0.25">
      <c r="A7" s="418"/>
      <c r="B7" s="324" t="s">
        <v>316</v>
      </c>
      <c r="C7" s="419"/>
      <c r="D7" s="420"/>
      <c r="E7" s="421"/>
      <c r="F7" s="421"/>
      <c r="G7" s="320">
        <v>1</v>
      </c>
      <c r="H7" s="39">
        <v>3</v>
      </c>
      <c r="I7" s="320">
        <v>1</v>
      </c>
      <c r="J7" s="320">
        <v>1</v>
      </c>
      <c r="K7" s="320">
        <v>1</v>
      </c>
      <c r="L7" s="39" t="s">
        <v>559</v>
      </c>
      <c r="M7" s="321">
        <v>4</v>
      </c>
      <c r="N7" s="322">
        <v>5</v>
      </c>
      <c r="O7" s="323" t="s">
        <v>136</v>
      </c>
      <c r="P7" s="323" t="s">
        <v>167</v>
      </c>
      <c r="Q7" s="323">
        <v>0.66666666666666663</v>
      </c>
      <c r="R7" s="320" t="s">
        <v>125</v>
      </c>
      <c r="S7" s="324" t="s">
        <v>270</v>
      </c>
      <c r="T7" s="320">
        <v>2.77</v>
      </c>
      <c r="U7" s="324" t="s">
        <v>268</v>
      </c>
      <c r="V7" s="320">
        <v>4.67</v>
      </c>
      <c r="W7" s="324" t="s">
        <v>167</v>
      </c>
      <c r="X7" s="320">
        <v>0.9</v>
      </c>
      <c r="Y7" s="320" t="s">
        <v>236</v>
      </c>
      <c r="Z7" s="45" t="s">
        <v>247</v>
      </c>
      <c r="AA7" s="325" t="s">
        <v>1087</v>
      </c>
      <c r="AB7" s="325">
        <v>1</v>
      </c>
      <c r="AC7" s="325">
        <v>1</v>
      </c>
      <c r="AD7" s="326"/>
      <c r="AE7" s="337" t="s">
        <v>326</v>
      </c>
      <c r="AF7" s="39"/>
      <c r="AG7" s="39"/>
      <c r="AH7" s="39"/>
      <c r="AI7" s="39" t="s">
        <v>326</v>
      </c>
      <c r="AJ7" s="39"/>
      <c r="AK7" s="39"/>
      <c r="AL7" s="39"/>
      <c r="AM7" s="39"/>
      <c r="AN7" s="327"/>
      <c r="AO7" s="39">
        <f t="shared" si="0"/>
        <v>3.67</v>
      </c>
      <c r="AP7" s="2">
        <v>5</v>
      </c>
      <c r="AQ7" s="2">
        <v>-1</v>
      </c>
      <c r="AR7" s="2">
        <f t="shared" si="1"/>
        <v>5.57</v>
      </c>
      <c r="AS7" s="342">
        <v>9</v>
      </c>
    </row>
    <row r="8" spans="1:45" ht="30" customHeight="1" x14ac:dyDescent="0.25">
      <c r="A8" s="418"/>
      <c r="B8" s="324" t="s">
        <v>316</v>
      </c>
      <c r="C8" s="419"/>
      <c r="D8" s="420"/>
      <c r="E8" s="421"/>
      <c r="F8" s="421" t="s">
        <v>156</v>
      </c>
      <c r="G8" s="320">
        <v>2</v>
      </c>
      <c r="H8" s="39">
        <v>6</v>
      </c>
      <c r="I8" s="320">
        <v>2</v>
      </c>
      <c r="J8" s="320">
        <v>3</v>
      </c>
      <c r="K8" s="320">
        <v>4</v>
      </c>
      <c r="L8" s="39" t="s">
        <v>558</v>
      </c>
      <c r="M8" s="321">
        <v>4</v>
      </c>
      <c r="N8" s="322">
        <v>4</v>
      </c>
      <c r="O8" s="323" t="s">
        <v>136</v>
      </c>
      <c r="P8" s="323" t="s">
        <v>167</v>
      </c>
      <c r="Q8" s="323">
        <v>0.66666666666666663</v>
      </c>
      <c r="R8" s="320" t="s">
        <v>125</v>
      </c>
      <c r="S8" s="324" t="s">
        <v>270</v>
      </c>
      <c r="T8" s="320">
        <v>2.77</v>
      </c>
      <c r="U8" s="324" t="s">
        <v>268</v>
      </c>
      <c r="V8" s="320">
        <v>4.67</v>
      </c>
      <c r="W8" s="324" t="s">
        <v>167</v>
      </c>
      <c r="X8" s="320">
        <v>0.9</v>
      </c>
      <c r="Y8" s="320" t="s">
        <v>236</v>
      </c>
      <c r="Z8" s="39" t="s">
        <v>248</v>
      </c>
      <c r="AA8" s="325" t="s">
        <v>1090</v>
      </c>
      <c r="AB8" s="325">
        <v>1</v>
      </c>
      <c r="AC8" s="325">
        <v>2</v>
      </c>
      <c r="AD8" s="326"/>
      <c r="AE8" s="337" t="s">
        <v>326</v>
      </c>
      <c r="AF8" s="39"/>
      <c r="AG8" s="39"/>
      <c r="AH8" s="39"/>
      <c r="AI8" s="39" t="s">
        <v>326</v>
      </c>
      <c r="AJ8" s="39"/>
      <c r="AK8" s="39"/>
      <c r="AL8" s="39"/>
      <c r="AM8" s="39"/>
      <c r="AN8" s="327"/>
      <c r="AO8" s="39">
        <f t="shared" si="0"/>
        <v>3.67</v>
      </c>
      <c r="AP8" s="2">
        <v>5</v>
      </c>
      <c r="AQ8" s="2">
        <v>-2</v>
      </c>
      <c r="AR8" s="2">
        <f t="shared" si="1"/>
        <v>6.47</v>
      </c>
      <c r="AS8" s="342">
        <v>10</v>
      </c>
    </row>
    <row r="9" spans="1:45" ht="30" customHeight="1" x14ac:dyDescent="0.25">
      <c r="A9" s="418"/>
      <c r="B9" s="324" t="s">
        <v>316</v>
      </c>
      <c r="C9" s="419"/>
      <c r="D9" s="420"/>
      <c r="E9" s="421"/>
      <c r="F9" s="421"/>
      <c r="G9" s="320">
        <v>2</v>
      </c>
      <c r="H9" s="39">
        <v>3</v>
      </c>
      <c r="I9" s="320">
        <v>1</v>
      </c>
      <c r="J9" s="320">
        <v>1</v>
      </c>
      <c r="K9" s="320">
        <v>1</v>
      </c>
      <c r="L9" s="39" t="s">
        <v>559</v>
      </c>
      <c r="M9" s="321">
        <v>4</v>
      </c>
      <c r="N9" s="322">
        <v>8</v>
      </c>
      <c r="O9" s="323" t="s">
        <v>136</v>
      </c>
      <c r="P9" s="323" t="s">
        <v>167</v>
      </c>
      <c r="Q9" s="323">
        <v>0.66666666666666663</v>
      </c>
      <c r="R9" s="320" t="s">
        <v>125</v>
      </c>
      <c r="S9" s="324" t="s">
        <v>270</v>
      </c>
      <c r="T9" s="320">
        <v>2.77</v>
      </c>
      <c r="U9" s="324" t="s">
        <v>268</v>
      </c>
      <c r="V9" s="320">
        <v>4.67</v>
      </c>
      <c r="W9" s="324" t="s">
        <v>167</v>
      </c>
      <c r="X9" s="320">
        <v>0.9</v>
      </c>
      <c r="Y9" s="320" t="s">
        <v>236</v>
      </c>
      <c r="Z9" s="45" t="s">
        <v>249</v>
      </c>
      <c r="AA9" s="325" t="s">
        <v>1091</v>
      </c>
      <c r="AB9" s="325">
        <v>2</v>
      </c>
      <c r="AC9" s="325">
        <v>2</v>
      </c>
      <c r="AD9" s="326"/>
      <c r="AE9" s="337" t="s">
        <v>326</v>
      </c>
      <c r="AF9" s="39"/>
      <c r="AG9" s="39"/>
      <c r="AH9" s="39"/>
      <c r="AI9" s="39" t="s">
        <v>326</v>
      </c>
      <c r="AJ9" s="39"/>
      <c r="AK9" s="39"/>
      <c r="AL9" s="39"/>
      <c r="AM9" s="39"/>
      <c r="AN9" s="327"/>
      <c r="AO9" s="39">
        <f t="shared" si="0"/>
        <v>4.57</v>
      </c>
      <c r="AP9" s="2">
        <v>6</v>
      </c>
      <c r="AQ9" s="2">
        <v>-2</v>
      </c>
      <c r="AR9" s="2">
        <f t="shared" si="1"/>
        <v>6.47</v>
      </c>
      <c r="AS9" s="342">
        <v>10</v>
      </c>
    </row>
    <row r="10" spans="1:45" ht="30" customHeight="1" x14ac:dyDescent="0.25">
      <c r="A10" s="418" t="s">
        <v>1299</v>
      </c>
      <c r="B10" s="324" t="s">
        <v>313</v>
      </c>
      <c r="C10" s="419" t="s">
        <v>1306</v>
      </c>
      <c r="D10" s="420" t="s">
        <v>1045</v>
      </c>
      <c r="E10" s="421" t="s">
        <v>243</v>
      </c>
      <c r="F10" s="421" t="s">
        <v>220</v>
      </c>
      <c r="G10" s="320">
        <v>1</v>
      </c>
      <c r="H10" s="39">
        <v>6</v>
      </c>
      <c r="I10" s="320">
        <v>0</v>
      </c>
      <c r="J10" s="320">
        <v>1</v>
      </c>
      <c r="K10" s="320">
        <v>2</v>
      </c>
      <c r="L10" s="39" t="s">
        <v>558</v>
      </c>
      <c r="M10" s="321">
        <v>4</v>
      </c>
      <c r="N10" s="322">
        <v>4</v>
      </c>
      <c r="O10" s="323" t="s">
        <v>152</v>
      </c>
      <c r="P10" s="323" t="s">
        <v>267</v>
      </c>
      <c r="Q10" s="323">
        <v>1.33</v>
      </c>
      <c r="R10" s="320" t="s">
        <v>128</v>
      </c>
      <c r="S10" s="324" t="s">
        <v>264</v>
      </c>
      <c r="T10" s="320">
        <v>3.77</v>
      </c>
      <c r="U10" s="324" t="s">
        <v>164</v>
      </c>
      <c r="V10" s="320">
        <v>4</v>
      </c>
      <c r="W10" s="324" t="s">
        <v>167</v>
      </c>
      <c r="X10" s="320">
        <v>0.56999999999999995</v>
      </c>
      <c r="Y10" s="320" t="s">
        <v>236</v>
      </c>
      <c r="Z10" s="39"/>
      <c r="AA10" s="325" t="s">
        <v>1048</v>
      </c>
      <c r="AB10" s="325"/>
      <c r="AC10" s="325"/>
      <c r="AD10" s="326"/>
      <c r="AE10" s="337"/>
      <c r="AF10" s="39" t="s">
        <v>326</v>
      </c>
      <c r="AG10" s="39"/>
      <c r="AH10" s="39"/>
      <c r="AI10" s="39"/>
      <c r="AJ10" s="39"/>
      <c r="AK10" s="39"/>
      <c r="AL10" s="39"/>
      <c r="AM10" s="39"/>
      <c r="AN10" s="327" t="s">
        <v>326</v>
      </c>
      <c r="AO10" s="39">
        <f t="shared" si="0"/>
        <v>3.77</v>
      </c>
      <c r="AP10" s="2">
        <v>5</v>
      </c>
      <c r="AQ10" s="2">
        <v>-1</v>
      </c>
      <c r="AR10" s="341">
        <f t="shared" si="1"/>
        <v>4</v>
      </c>
      <c r="AS10" s="342">
        <v>6</v>
      </c>
    </row>
    <row r="11" spans="1:45" ht="30" customHeight="1" x14ac:dyDescent="0.25">
      <c r="A11" s="418"/>
      <c r="B11" s="324" t="s">
        <v>313</v>
      </c>
      <c r="C11" s="419"/>
      <c r="D11" s="420"/>
      <c r="E11" s="421"/>
      <c r="F11" s="421"/>
      <c r="G11" s="320">
        <v>1</v>
      </c>
      <c r="H11" s="39">
        <v>3</v>
      </c>
      <c r="I11" s="320">
        <v>1</v>
      </c>
      <c r="J11" s="320">
        <v>1</v>
      </c>
      <c r="K11" s="320">
        <v>1</v>
      </c>
      <c r="L11" s="39" t="s">
        <v>559</v>
      </c>
      <c r="M11" s="321">
        <v>4</v>
      </c>
      <c r="N11" s="322">
        <v>7</v>
      </c>
      <c r="O11" s="323" t="s">
        <v>152</v>
      </c>
      <c r="P11" s="323" t="s">
        <v>267</v>
      </c>
      <c r="Q11" s="323">
        <v>1.33</v>
      </c>
      <c r="R11" s="320" t="s">
        <v>128</v>
      </c>
      <c r="S11" s="324" t="s">
        <v>264</v>
      </c>
      <c r="T11" s="320">
        <v>3.77</v>
      </c>
      <c r="U11" s="324" t="s">
        <v>164</v>
      </c>
      <c r="V11" s="320">
        <v>4</v>
      </c>
      <c r="W11" s="324" t="s">
        <v>167</v>
      </c>
      <c r="X11" s="320">
        <v>0.56999999999999995</v>
      </c>
      <c r="Y11" s="320" t="s">
        <v>236</v>
      </c>
      <c r="Z11" s="39"/>
      <c r="AA11" s="325" t="s">
        <v>1049</v>
      </c>
      <c r="AB11" s="325"/>
      <c r="AC11" s="325"/>
      <c r="AD11" s="326" t="s">
        <v>1076</v>
      </c>
      <c r="AE11" s="337"/>
      <c r="AF11" s="39" t="s">
        <v>326</v>
      </c>
      <c r="AG11" s="39"/>
      <c r="AH11" s="39"/>
      <c r="AI11" s="39"/>
      <c r="AJ11" s="39"/>
      <c r="AK11" s="39"/>
      <c r="AL11" s="39"/>
      <c r="AM11" s="39"/>
      <c r="AN11" s="327" t="s">
        <v>326</v>
      </c>
      <c r="AO11" s="39">
        <f t="shared" si="0"/>
        <v>3.77</v>
      </c>
      <c r="AP11" s="2">
        <v>5</v>
      </c>
      <c r="AQ11" s="2">
        <v>-2</v>
      </c>
      <c r="AR11" s="341">
        <f t="shared" si="1"/>
        <v>4</v>
      </c>
      <c r="AS11" s="342">
        <v>6</v>
      </c>
    </row>
    <row r="12" spans="1:45" ht="30" customHeight="1" x14ac:dyDescent="0.25">
      <c r="A12" s="418"/>
      <c r="B12" s="324" t="s">
        <v>313</v>
      </c>
      <c r="C12" s="419"/>
      <c r="D12" s="420"/>
      <c r="E12" s="421"/>
      <c r="F12" s="421" t="s">
        <v>156</v>
      </c>
      <c r="G12" s="320">
        <v>2</v>
      </c>
      <c r="H12" s="39">
        <v>6</v>
      </c>
      <c r="I12" s="320">
        <v>0</v>
      </c>
      <c r="J12" s="320">
        <v>1</v>
      </c>
      <c r="K12" s="320">
        <v>2</v>
      </c>
      <c r="L12" s="39" t="s">
        <v>558</v>
      </c>
      <c r="M12" s="321">
        <v>4</v>
      </c>
      <c r="N12" s="322">
        <v>6</v>
      </c>
      <c r="O12" s="323" t="s">
        <v>234</v>
      </c>
      <c r="P12" s="323" t="s">
        <v>561</v>
      </c>
      <c r="Q12" s="323">
        <v>2</v>
      </c>
      <c r="R12" s="320" t="s">
        <v>128</v>
      </c>
      <c r="S12" s="324" t="s">
        <v>264</v>
      </c>
      <c r="T12" s="320">
        <v>3.77</v>
      </c>
      <c r="U12" s="324" t="s">
        <v>164</v>
      </c>
      <c r="V12" s="320">
        <v>4</v>
      </c>
      <c r="W12" s="324" t="s">
        <v>167</v>
      </c>
      <c r="X12" s="320">
        <v>0.56999999999999995</v>
      </c>
      <c r="Y12" s="320" t="s">
        <v>236</v>
      </c>
      <c r="Z12" s="39"/>
      <c r="AA12" s="325" t="s">
        <v>1049</v>
      </c>
      <c r="AB12" s="325"/>
      <c r="AC12" s="325"/>
      <c r="AD12" s="326"/>
      <c r="AE12" s="337"/>
      <c r="AF12" s="39" t="s">
        <v>326</v>
      </c>
      <c r="AG12" s="39"/>
      <c r="AH12" s="39"/>
      <c r="AI12" s="39"/>
      <c r="AJ12" s="39"/>
      <c r="AK12" s="39"/>
      <c r="AL12" s="39"/>
      <c r="AM12" s="39"/>
      <c r="AN12" s="327" t="s">
        <v>326</v>
      </c>
      <c r="AO12" s="39">
        <f t="shared" si="0"/>
        <v>3.77</v>
      </c>
      <c r="AP12" s="2">
        <v>5</v>
      </c>
      <c r="AQ12" s="2">
        <v>-2</v>
      </c>
      <c r="AR12" s="341">
        <f t="shared" si="1"/>
        <v>4</v>
      </c>
      <c r="AS12" s="342">
        <v>6</v>
      </c>
    </row>
    <row r="13" spans="1:45" ht="30" customHeight="1" x14ac:dyDescent="0.25">
      <c r="A13" s="418"/>
      <c r="B13" s="324" t="s">
        <v>313</v>
      </c>
      <c r="C13" s="419"/>
      <c r="D13" s="420"/>
      <c r="E13" s="421"/>
      <c r="F13" s="421"/>
      <c r="G13" s="320">
        <v>2</v>
      </c>
      <c r="H13" s="39">
        <v>3</v>
      </c>
      <c r="I13" s="320">
        <v>1</v>
      </c>
      <c r="J13" s="320">
        <v>1</v>
      </c>
      <c r="K13" s="320">
        <v>1</v>
      </c>
      <c r="L13" s="39" t="s">
        <v>559</v>
      </c>
      <c r="M13" s="321">
        <v>4</v>
      </c>
      <c r="N13" s="322">
        <v>9</v>
      </c>
      <c r="O13" s="323" t="s">
        <v>234</v>
      </c>
      <c r="P13" s="323" t="s">
        <v>561</v>
      </c>
      <c r="Q13" s="323">
        <v>2</v>
      </c>
      <c r="R13" s="320" t="s">
        <v>225</v>
      </c>
      <c r="S13" s="324" t="s">
        <v>266</v>
      </c>
      <c r="T13" s="320">
        <v>4.93</v>
      </c>
      <c r="U13" s="324" t="s">
        <v>268</v>
      </c>
      <c r="V13" s="320">
        <v>4.67</v>
      </c>
      <c r="W13" s="324" t="s">
        <v>267</v>
      </c>
      <c r="X13" s="320">
        <v>1.07</v>
      </c>
      <c r="Y13" s="320" t="s">
        <v>236</v>
      </c>
      <c r="Z13" s="39"/>
      <c r="AA13" s="325" t="s">
        <v>1050</v>
      </c>
      <c r="AB13" s="325"/>
      <c r="AC13" s="325"/>
      <c r="AD13" s="326" t="s">
        <v>1076</v>
      </c>
      <c r="AE13" s="337"/>
      <c r="AF13" s="39" t="s">
        <v>326</v>
      </c>
      <c r="AG13" s="39"/>
      <c r="AH13" s="39"/>
      <c r="AI13" s="39"/>
      <c r="AJ13" s="39"/>
      <c r="AK13" s="39"/>
      <c r="AL13" s="39"/>
      <c r="AM13" s="39"/>
      <c r="AN13" s="327" t="s">
        <v>326</v>
      </c>
      <c r="AO13" s="39">
        <f t="shared" si="0"/>
        <v>4.93</v>
      </c>
      <c r="AP13" s="2">
        <v>7</v>
      </c>
      <c r="AQ13" s="2">
        <v>-3</v>
      </c>
      <c r="AR13" s="2">
        <f t="shared" si="1"/>
        <v>4.67</v>
      </c>
      <c r="AS13" s="342">
        <v>8</v>
      </c>
    </row>
    <row r="14" spans="1:45" ht="30" customHeight="1" x14ac:dyDescent="0.25">
      <c r="A14" s="418" t="s">
        <v>1300</v>
      </c>
      <c r="B14" s="324" t="s">
        <v>314</v>
      </c>
      <c r="C14" s="419" t="s">
        <v>1305</v>
      </c>
      <c r="D14" s="420" t="s">
        <v>1110</v>
      </c>
      <c r="E14" s="421" t="s">
        <v>250</v>
      </c>
      <c r="F14" s="421" t="s">
        <v>220</v>
      </c>
      <c r="G14" s="320">
        <v>1</v>
      </c>
      <c r="H14" s="39">
        <v>4</v>
      </c>
      <c r="I14" s="320">
        <v>1</v>
      </c>
      <c r="J14" s="320">
        <v>2</v>
      </c>
      <c r="K14" s="320">
        <v>3</v>
      </c>
      <c r="L14" s="39" t="s">
        <v>558</v>
      </c>
      <c r="M14" s="321">
        <v>5</v>
      </c>
      <c r="N14" s="322">
        <v>4</v>
      </c>
      <c r="O14" s="323" t="s">
        <v>136</v>
      </c>
      <c r="P14" s="323" t="s">
        <v>167</v>
      </c>
      <c r="Q14" s="323">
        <v>0.66666666666666663</v>
      </c>
      <c r="R14" s="320" t="s">
        <v>125</v>
      </c>
      <c r="S14" s="324" t="s">
        <v>270</v>
      </c>
      <c r="T14" s="320">
        <v>2.77</v>
      </c>
      <c r="U14" s="324" t="s">
        <v>265</v>
      </c>
      <c r="V14" s="320"/>
      <c r="W14" s="324" t="s">
        <v>167</v>
      </c>
      <c r="X14" s="320">
        <v>0.9</v>
      </c>
      <c r="Y14" s="320" t="s">
        <v>226</v>
      </c>
      <c r="Z14" s="39" t="s">
        <v>251</v>
      </c>
      <c r="AA14" s="326" t="s">
        <v>1046</v>
      </c>
      <c r="AB14" s="326">
        <v>1</v>
      </c>
      <c r="AC14" s="326"/>
      <c r="AD14" s="326"/>
      <c r="AE14" s="337"/>
      <c r="AF14" s="39"/>
      <c r="AG14" s="39"/>
      <c r="AH14" s="39"/>
      <c r="AI14" s="39"/>
      <c r="AJ14" s="39"/>
      <c r="AK14" s="39"/>
      <c r="AL14" s="39"/>
      <c r="AM14" s="39" t="s">
        <v>326</v>
      </c>
      <c r="AN14" s="327" t="s">
        <v>326</v>
      </c>
      <c r="AO14" s="39">
        <f t="shared" si="0"/>
        <v>3.67</v>
      </c>
      <c r="AP14" s="2">
        <v>5</v>
      </c>
      <c r="AR14" s="2" t="str">
        <f t="shared" si="1"/>
        <v/>
      </c>
    </row>
    <row r="15" spans="1:45" ht="30" customHeight="1" x14ac:dyDescent="0.25">
      <c r="A15" s="418"/>
      <c r="B15" s="324" t="s">
        <v>314</v>
      </c>
      <c r="C15" s="419"/>
      <c r="D15" s="420"/>
      <c r="E15" s="421"/>
      <c r="F15" s="421"/>
      <c r="G15" s="320">
        <v>1</v>
      </c>
      <c r="H15" s="39">
        <v>2</v>
      </c>
      <c r="I15" s="320">
        <v>1</v>
      </c>
      <c r="J15" s="320">
        <v>1</v>
      </c>
      <c r="K15" s="320">
        <v>1</v>
      </c>
      <c r="L15" s="39" t="s">
        <v>559</v>
      </c>
      <c r="M15" s="321">
        <v>6</v>
      </c>
      <c r="N15" s="322">
        <v>6</v>
      </c>
      <c r="O15" s="323" t="s">
        <v>136</v>
      </c>
      <c r="P15" s="323" t="s">
        <v>167</v>
      </c>
      <c r="Q15" s="323">
        <v>0.66666666666666663</v>
      </c>
      <c r="R15" s="320" t="s">
        <v>125</v>
      </c>
      <c r="S15" s="324" t="s">
        <v>270</v>
      </c>
      <c r="T15" s="320">
        <v>2.77</v>
      </c>
      <c r="U15" s="324" t="s">
        <v>265</v>
      </c>
      <c r="V15" s="320"/>
      <c r="W15" s="324" t="s">
        <v>167</v>
      </c>
      <c r="X15" s="320">
        <v>0.9</v>
      </c>
      <c r="Y15" s="320" t="s">
        <v>226</v>
      </c>
      <c r="Z15" s="39" t="s">
        <v>251</v>
      </c>
      <c r="AA15" s="325" t="s">
        <v>1051</v>
      </c>
      <c r="AB15" s="325">
        <v>1</v>
      </c>
      <c r="AC15" s="325"/>
      <c r="AD15" s="326"/>
      <c r="AE15" s="337"/>
      <c r="AF15" s="39"/>
      <c r="AG15" s="39"/>
      <c r="AH15" s="39"/>
      <c r="AI15" s="39"/>
      <c r="AJ15" s="39"/>
      <c r="AK15" s="39"/>
      <c r="AL15" s="39"/>
      <c r="AM15" s="39" t="s">
        <v>326</v>
      </c>
      <c r="AN15" s="327" t="s">
        <v>326</v>
      </c>
      <c r="AO15" s="39">
        <f t="shared" si="0"/>
        <v>3.67</v>
      </c>
      <c r="AP15" s="2">
        <v>5</v>
      </c>
      <c r="AR15" s="2" t="str">
        <f t="shared" si="1"/>
        <v/>
      </c>
    </row>
    <row r="16" spans="1:45" ht="30" customHeight="1" x14ac:dyDescent="0.25">
      <c r="A16" s="418"/>
      <c r="B16" s="324" t="s">
        <v>314</v>
      </c>
      <c r="C16" s="419"/>
      <c r="D16" s="420"/>
      <c r="E16" s="421"/>
      <c r="F16" s="421" t="s">
        <v>156</v>
      </c>
      <c r="G16" s="320">
        <v>2</v>
      </c>
      <c r="H16" s="39">
        <v>4</v>
      </c>
      <c r="I16" s="320">
        <v>1</v>
      </c>
      <c r="J16" s="320">
        <v>2</v>
      </c>
      <c r="K16" s="320">
        <v>3</v>
      </c>
      <c r="L16" s="39" t="s">
        <v>558</v>
      </c>
      <c r="M16" s="321">
        <v>5</v>
      </c>
      <c r="N16" s="322">
        <v>7</v>
      </c>
      <c r="O16" s="323" t="s">
        <v>136</v>
      </c>
      <c r="P16" s="323" t="s">
        <v>167</v>
      </c>
      <c r="Q16" s="323">
        <v>0.66666666666666663</v>
      </c>
      <c r="R16" s="320" t="s">
        <v>125</v>
      </c>
      <c r="S16" s="324" t="s">
        <v>270</v>
      </c>
      <c r="T16" s="320">
        <v>2.77</v>
      </c>
      <c r="U16" s="324" t="s">
        <v>265</v>
      </c>
      <c r="V16" s="320"/>
      <c r="W16" s="324" t="s">
        <v>167</v>
      </c>
      <c r="X16" s="320">
        <v>0.9</v>
      </c>
      <c r="Y16" s="320" t="s">
        <v>226</v>
      </c>
      <c r="Z16" s="39" t="s">
        <v>251</v>
      </c>
      <c r="AA16" s="326" t="s">
        <v>1047</v>
      </c>
      <c r="AB16" s="326">
        <v>2</v>
      </c>
      <c r="AC16" s="326"/>
      <c r="AD16" s="326"/>
      <c r="AE16" s="337"/>
      <c r="AF16" s="39"/>
      <c r="AG16" s="39"/>
      <c r="AH16" s="39"/>
      <c r="AI16" s="39"/>
      <c r="AJ16" s="39"/>
      <c r="AK16" s="39"/>
      <c r="AL16" s="39"/>
      <c r="AM16" s="39" t="s">
        <v>326</v>
      </c>
      <c r="AN16" s="327" t="s">
        <v>326</v>
      </c>
      <c r="AO16" s="39">
        <f t="shared" si="0"/>
        <v>4.57</v>
      </c>
      <c r="AP16" s="2">
        <v>6</v>
      </c>
      <c r="AR16" s="2" t="str">
        <f t="shared" si="1"/>
        <v/>
      </c>
    </row>
    <row r="17" spans="1:46" ht="30" customHeight="1" x14ac:dyDescent="0.25">
      <c r="A17" s="418"/>
      <c r="B17" s="324" t="s">
        <v>314</v>
      </c>
      <c r="C17" s="419"/>
      <c r="D17" s="420"/>
      <c r="E17" s="421"/>
      <c r="F17" s="421"/>
      <c r="G17" s="320">
        <v>2</v>
      </c>
      <c r="H17" s="39">
        <v>2</v>
      </c>
      <c r="I17" s="320">
        <v>1</v>
      </c>
      <c r="J17" s="320">
        <v>1</v>
      </c>
      <c r="K17" s="320">
        <v>1</v>
      </c>
      <c r="L17" s="39" t="s">
        <v>559</v>
      </c>
      <c r="M17" s="321">
        <v>6</v>
      </c>
      <c r="N17" s="322">
        <v>9</v>
      </c>
      <c r="O17" s="323" t="s">
        <v>136</v>
      </c>
      <c r="P17" s="323" t="s">
        <v>167</v>
      </c>
      <c r="Q17" s="323">
        <v>0.66666666666666663</v>
      </c>
      <c r="R17" s="320" t="s">
        <v>178</v>
      </c>
      <c r="S17" s="324" t="s">
        <v>271</v>
      </c>
      <c r="T17" s="320">
        <v>3.93</v>
      </c>
      <c r="U17" s="324" t="s">
        <v>265</v>
      </c>
      <c r="V17" s="320"/>
      <c r="W17" s="324" t="s">
        <v>267</v>
      </c>
      <c r="X17" s="320">
        <v>1.4</v>
      </c>
      <c r="Y17" s="320" t="s">
        <v>226</v>
      </c>
      <c r="Z17" s="39" t="s">
        <v>251</v>
      </c>
      <c r="AA17" s="325" t="s">
        <v>1052</v>
      </c>
      <c r="AB17" s="325">
        <v>2</v>
      </c>
      <c r="AC17" s="325"/>
      <c r="AD17" s="326"/>
      <c r="AE17" s="337"/>
      <c r="AF17" s="39"/>
      <c r="AG17" s="39"/>
      <c r="AH17" s="39"/>
      <c r="AI17" s="39"/>
      <c r="AJ17" s="39"/>
      <c r="AK17" s="39"/>
      <c r="AL17" s="39"/>
      <c r="AM17" s="39" t="s">
        <v>326</v>
      </c>
      <c r="AN17" s="327" t="s">
        <v>326</v>
      </c>
      <c r="AO17" s="39">
        <f t="shared" si="0"/>
        <v>5.93</v>
      </c>
      <c r="AP17" s="2">
        <v>8</v>
      </c>
      <c r="AR17" s="2" t="str">
        <f t="shared" si="1"/>
        <v/>
      </c>
    </row>
    <row r="18" spans="1:46" ht="30" customHeight="1" x14ac:dyDescent="0.25">
      <c r="A18" s="418" t="s">
        <v>1300</v>
      </c>
      <c r="B18" s="324" t="s">
        <v>314</v>
      </c>
      <c r="C18" s="419" t="s">
        <v>1307</v>
      </c>
      <c r="D18" s="420" t="s">
        <v>1109</v>
      </c>
      <c r="E18" s="421" t="s">
        <v>219</v>
      </c>
      <c r="F18" s="421" t="s">
        <v>220</v>
      </c>
      <c r="G18" s="320">
        <v>1</v>
      </c>
      <c r="H18" s="39">
        <v>4</v>
      </c>
      <c r="I18" s="320">
        <v>1</v>
      </c>
      <c r="J18" s="320">
        <v>2</v>
      </c>
      <c r="K18" s="320">
        <v>3</v>
      </c>
      <c r="L18" s="39" t="s">
        <v>558</v>
      </c>
      <c r="M18" s="321">
        <v>4</v>
      </c>
      <c r="N18" s="322">
        <v>3</v>
      </c>
      <c r="O18" s="323" t="s">
        <v>152</v>
      </c>
      <c r="P18" s="323" t="s">
        <v>267</v>
      </c>
      <c r="Q18" s="323">
        <v>1.33</v>
      </c>
      <c r="R18" s="320" t="s">
        <v>128</v>
      </c>
      <c r="S18" s="324" t="s">
        <v>264</v>
      </c>
      <c r="T18" s="320">
        <v>3.77</v>
      </c>
      <c r="U18" s="324" t="s">
        <v>265</v>
      </c>
      <c r="V18" s="320"/>
      <c r="W18" s="324" t="s">
        <v>167</v>
      </c>
      <c r="X18" s="320">
        <v>0.56999999999999995</v>
      </c>
      <c r="Y18" s="320" t="s">
        <v>226</v>
      </c>
      <c r="Z18" s="39"/>
      <c r="AA18" s="325" t="s">
        <v>1146</v>
      </c>
      <c r="AB18" s="325"/>
      <c r="AC18" s="325"/>
      <c r="AD18" s="326"/>
      <c r="AE18" s="337"/>
      <c r="AF18" s="39"/>
      <c r="AG18" s="39"/>
      <c r="AH18" s="39"/>
      <c r="AI18" s="39" t="s">
        <v>326</v>
      </c>
      <c r="AJ18" s="39"/>
      <c r="AK18" s="39" t="s">
        <v>326</v>
      </c>
      <c r="AL18" s="39"/>
      <c r="AM18" s="39"/>
      <c r="AN18" s="327"/>
      <c r="AO18" s="39">
        <f t="shared" si="0"/>
        <v>3.77</v>
      </c>
      <c r="AP18" s="2">
        <v>5</v>
      </c>
      <c r="AQ18" s="2">
        <v>-2</v>
      </c>
      <c r="AR18" s="2" t="str">
        <f t="shared" si="1"/>
        <v/>
      </c>
    </row>
    <row r="19" spans="1:46" ht="30" customHeight="1" x14ac:dyDescent="0.25">
      <c r="A19" s="418"/>
      <c r="B19" s="324" t="s">
        <v>314</v>
      </c>
      <c r="C19" s="419"/>
      <c r="D19" s="420"/>
      <c r="E19" s="421"/>
      <c r="F19" s="421"/>
      <c r="G19" s="320">
        <v>1</v>
      </c>
      <c r="H19" s="39">
        <v>2</v>
      </c>
      <c r="I19" s="320">
        <v>1</v>
      </c>
      <c r="J19" s="320">
        <v>1</v>
      </c>
      <c r="K19" s="320">
        <v>1</v>
      </c>
      <c r="L19" s="39" t="s">
        <v>559</v>
      </c>
      <c r="M19" s="321">
        <v>4</v>
      </c>
      <c r="N19" s="322">
        <v>6</v>
      </c>
      <c r="O19" s="323" t="s">
        <v>152</v>
      </c>
      <c r="P19" s="323" t="s">
        <v>267</v>
      </c>
      <c r="Q19" s="323">
        <v>1.33</v>
      </c>
      <c r="R19" s="320" t="s">
        <v>128</v>
      </c>
      <c r="S19" s="324" t="s">
        <v>264</v>
      </c>
      <c r="T19" s="320">
        <v>3.77</v>
      </c>
      <c r="U19" s="324" t="s">
        <v>265</v>
      </c>
      <c r="V19" s="320"/>
      <c r="W19" s="324" t="s">
        <v>167</v>
      </c>
      <c r="X19" s="320"/>
      <c r="Y19" s="320" t="s">
        <v>226</v>
      </c>
      <c r="Z19" s="39" t="s">
        <v>227</v>
      </c>
      <c r="AA19" s="325" t="s">
        <v>1146</v>
      </c>
      <c r="AB19" s="325"/>
      <c r="AC19" s="325"/>
      <c r="AD19" s="326"/>
      <c r="AE19" s="337"/>
      <c r="AF19" s="39"/>
      <c r="AG19" s="39"/>
      <c r="AH19" s="39"/>
      <c r="AI19" s="39" t="s">
        <v>326</v>
      </c>
      <c r="AJ19" s="39"/>
      <c r="AK19" s="39" t="s">
        <v>326</v>
      </c>
      <c r="AL19" s="39"/>
      <c r="AM19" s="39"/>
      <c r="AN19" s="327"/>
      <c r="AO19" s="39">
        <f t="shared" si="0"/>
        <v>3.77</v>
      </c>
      <c r="AP19" s="2">
        <v>5</v>
      </c>
      <c r="AQ19" s="2">
        <v>-2</v>
      </c>
      <c r="AR19" s="2" t="str">
        <f t="shared" si="1"/>
        <v/>
      </c>
    </row>
    <row r="20" spans="1:46" ht="30" customHeight="1" x14ac:dyDescent="0.25">
      <c r="A20" s="418"/>
      <c r="B20" s="324" t="s">
        <v>314</v>
      </c>
      <c r="C20" s="419"/>
      <c r="D20" s="420"/>
      <c r="E20" s="421"/>
      <c r="F20" s="421" t="s">
        <v>156</v>
      </c>
      <c r="G20" s="320">
        <v>2</v>
      </c>
      <c r="H20" s="39">
        <v>4</v>
      </c>
      <c r="I20" s="320">
        <v>1</v>
      </c>
      <c r="J20" s="320">
        <v>2</v>
      </c>
      <c r="K20" s="320">
        <v>3</v>
      </c>
      <c r="L20" s="39" t="s">
        <v>558</v>
      </c>
      <c r="M20" s="321">
        <v>5</v>
      </c>
      <c r="N20" s="322">
        <v>5</v>
      </c>
      <c r="O20" s="323" t="s">
        <v>152</v>
      </c>
      <c r="P20" s="323" t="s">
        <v>267</v>
      </c>
      <c r="Q20" s="323">
        <v>1.33</v>
      </c>
      <c r="R20" s="320" t="s">
        <v>128</v>
      </c>
      <c r="S20" s="324" t="s">
        <v>264</v>
      </c>
      <c r="T20" s="320">
        <v>3.77</v>
      </c>
      <c r="U20" s="324" t="s">
        <v>265</v>
      </c>
      <c r="V20" s="320"/>
      <c r="W20" s="324" t="s">
        <v>167</v>
      </c>
      <c r="X20" s="320">
        <v>0.56999999999999995</v>
      </c>
      <c r="Y20" s="320" t="s">
        <v>226</v>
      </c>
      <c r="Z20" s="39"/>
      <c r="AA20" s="325" t="s">
        <v>1147</v>
      </c>
      <c r="AB20" s="325"/>
      <c r="AC20" s="325"/>
      <c r="AD20" s="326"/>
      <c r="AE20" s="337"/>
      <c r="AF20" s="39"/>
      <c r="AG20" s="39"/>
      <c r="AH20" s="39"/>
      <c r="AI20" s="39" t="s">
        <v>326</v>
      </c>
      <c r="AJ20" s="39"/>
      <c r="AK20" s="39" t="s">
        <v>326</v>
      </c>
      <c r="AL20" s="39"/>
      <c r="AM20" s="39"/>
      <c r="AN20" s="327"/>
      <c r="AO20" s="39">
        <f t="shared" si="0"/>
        <v>3.77</v>
      </c>
      <c r="AP20" s="2">
        <v>5</v>
      </c>
      <c r="AQ20" s="2">
        <v>-3</v>
      </c>
      <c r="AR20" s="2" t="str">
        <f t="shared" si="1"/>
        <v/>
      </c>
    </row>
    <row r="21" spans="1:46" ht="30" customHeight="1" x14ac:dyDescent="0.25">
      <c r="A21" s="418"/>
      <c r="B21" s="324" t="s">
        <v>314</v>
      </c>
      <c r="C21" s="419"/>
      <c r="D21" s="420"/>
      <c r="E21" s="421"/>
      <c r="F21" s="421"/>
      <c r="G21" s="320">
        <v>2</v>
      </c>
      <c r="H21" s="39">
        <v>2</v>
      </c>
      <c r="I21" s="320">
        <v>1</v>
      </c>
      <c r="J21" s="320">
        <v>1</v>
      </c>
      <c r="K21" s="320">
        <v>1</v>
      </c>
      <c r="L21" s="39" t="s">
        <v>559</v>
      </c>
      <c r="M21" s="321">
        <v>5</v>
      </c>
      <c r="N21" s="322">
        <v>8</v>
      </c>
      <c r="O21" s="323" t="s">
        <v>152</v>
      </c>
      <c r="P21" s="323" t="s">
        <v>267</v>
      </c>
      <c r="Q21" s="323">
        <v>1.33</v>
      </c>
      <c r="R21" s="320" t="s">
        <v>225</v>
      </c>
      <c r="S21" s="324" t="s">
        <v>266</v>
      </c>
      <c r="T21" s="320">
        <v>4.93</v>
      </c>
      <c r="U21" s="324" t="s">
        <v>265</v>
      </c>
      <c r="V21" s="320"/>
      <c r="W21" s="324" t="s">
        <v>267</v>
      </c>
      <c r="X21" s="320">
        <v>1.07</v>
      </c>
      <c r="Y21" s="320" t="s">
        <v>226</v>
      </c>
      <c r="Z21" s="39" t="s">
        <v>227</v>
      </c>
      <c r="AA21" s="325" t="s">
        <v>1148</v>
      </c>
      <c r="AB21" s="325"/>
      <c r="AC21" s="325"/>
      <c r="AD21" s="326"/>
      <c r="AE21" s="337"/>
      <c r="AF21" s="39"/>
      <c r="AG21" s="39"/>
      <c r="AH21" s="39"/>
      <c r="AI21" s="39" t="s">
        <v>326</v>
      </c>
      <c r="AJ21" s="39"/>
      <c r="AK21" s="39" t="s">
        <v>326</v>
      </c>
      <c r="AL21" s="39"/>
      <c r="AM21" s="39"/>
      <c r="AN21" s="327"/>
      <c r="AO21" s="39">
        <f t="shared" si="0"/>
        <v>4.93</v>
      </c>
      <c r="AP21" s="2">
        <v>7</v>
      </c>
      <c r="AQ21" s="2">
        <v>-4</v>
      </c>
      <c r="AR21" s="2" t="str">
        <f t="shared" si="1"/>
        <v/>
      </c>
    </row>
    <row r="22" spans="1:46" ht="30" customHeight="1" x14ac:dyDescent="0.25">
      <c r="A22" s="418" t="s">
        <v>1300</v>
      </c>
      <c r="B22" s="324" t="s">
        <v>314</v>
      </c>
      <c r="C22" s="419" t="s">
        <v>1305</v>
      </c>
      <c r="D22" s="420" t="s">
        <v>1084</v>
      </c>
      <c r="E22" s="421" t="s">
        <v>244</v>
      </c>
      <c r="F22" s="421" t="s">
        <v>220</v>
      </c>
      <c r="G22" s="320">
        <v>1</v>
      </c>
      <c r="H22" s="39">
        <v>4</v>
      </c>
      <c r="I22" s="320">
        <v>1</v>
      </c>
      <c r="J22" s="320">
        <v>2</v>
      </c>
      <c r="K22" s="320">
        <v>3</v>
      </c>
      <c r="L22" s="39" t="s">
        <v>558</v>
      </c>
      <c r="M22" s="321">
        <v>4</v>
      </c>
      <c r="N22" s="322">
        <v>3</v>
      </c>
      <c r="O22" s="323" t="s">
        <v>152</v>
      </c>
      <c r="P22" s="323" t="s">
        <v>267</v>
      </c>
      <c r="Q22" s="323">
        <v>1.33</v>
      </c>
      <c r="R22" s="320" t="s">
        <v>125</v>
      </c>
      <c r="S22" s="324" t="s">
        <v>270</v>
      </c>
      <c r="T22" s="320">
        <v>2.77</v>
      </c>
      <c r="U22" s="324" t="s">
        <v>268</v>
      </c>
      <c r="V22" s="320">
        <v>4.67</v>
      </c>
      <c r="W22" s="324" t="s">
        <v>167</v>
      </c>
      <c r="X22" s="320">
        <v>0.9</v>
      </c>
      <c r="Y22" s="320" t="s">
        <v>236</v>
      </c>
      <c r="Z22" s="39" t="s">
        <v>237</v>
      </c>
      <c r="AA22" s="326"/>
      <c r="AB22" s="326"/>
      <c r="AC22" s="326"/>
      <c r="AD22" s="326" t="s">
        <v>1077</v>
      </c>
      <c r="AE22" s="337" t="s">
        <v>326</v>
      </c>
      <c r="AF22" s="39"/>
      <c r="AG22" s="39" t="s">
        <v>326</v>
      </c>
      <c r="AH22" s="39"/>
      <c r="AI22" s="39"/>
      <c r="AJ22" s="39"/>
      <c r="AK22" s="39"/>
      <c r="AL22" s="39"/>
      <c r="AM22" s="39"/>
      <c r="AN22" s="327"/>
      <c r="AO22" s="39">
        <f t="shared" si="0"/>
        <v>2.77</v>
      </c>
      <c r="AP22" s="2">
        <v>6</v>
      </c>
      <c r="AR22" s="2">
        <f t="shared" si="1"/>
        <v>4.67</v>
      </c>
      <c r="AS22" s="342">
        <v>10</v>
      </c>
    </row>
    <row r="23" spans="1:46" ht="30" customHeight="1" x14ac:dyDescent="0.25">
      <c r="A23" s="418"/>
      <c r="B23" s="324" t="s">
        <v>314</v>
      </c>
      <c r="C23" s="419"/>
      <c r="D23" s="420"/>
      <c r="E23" s="421"/>
      <c r="F23" s="421"/>
      <c r="G23" s="320">
        <v>1</v>
      </c>
      <c r="H23" s="39">
        <v>2</v>
      </c>
      <c r="I23" s="320">
        <v>1</v>
      </c>
      <c r="J23" s="320">
        <v>1</v>
      </c>
      <c r="K23" s="320">
        <v>1</v>
      </c>
      <c r="L23" s="39" t="s">
        <v>559</v>
      </c>
      <c r="M23" s="321">
        <v>4</v>
      </c>
      <c r="N23" s="322">
        <v>5</v>
      </c>
      <c r="O23" s="323" t="s">
        <v>152</v>
      </c>
      <c r="P23" s="323" t="s">
        <v>267</v>
      </c>
      <c r="Q23" s="323">
        <v>1.33</v>
      </c>
      <c r="R23" s="320" t="s">
        <v>125</v>
      </c>
      <c r="S23" s="324" t="s">
        <v>270</v>
      </c>
      <c r="T23" s="320">
        <v>2.77</v>
      </c>
      <c r="U23" s="324" t="s">
        <v>268</v>
      </c>
      <c r="V23" s="320">
        <v>4.67</v>
      </c>
      <c r="W23" s="324" t="s">
        <v>167</v>
      </c>
      <c r="X23" s="320">
        <v>0.9</v>
      </c>
      <c r="Y23" s="320" t="s">
        <v>236</v>
      </c>
      <c r="Z23" s="45" t="s">
        <v>245</v>
      </c>
      <c r="AA23" s="326"/>
      <c r="AB23" s="326"/>
      <c r="AC23" s="326"/>
      <c r="AD23" s="326" t="s">
        <v>1077</v>
      </c>
      <c r="AE23" s="337" t="s">
        <v>326</v>
      </c>
      <c r="AF23" s="39"/>
      <c r="AG23" s="39" t="s">
        <v>326</v>
      </c>
      <c r="AH23" s="39"/>
      <c r="AI23" s="39"/>
      <c r="AJ23" s="39"/>
      <c r="AK23" s="39"/>
      <c r="AL23" s="39"/>
      <c r="AM23" s="39"/>
      <c r="AN23" s="327"/>
      <c r="AO23" s="39">
        <f t="shared" si="0"/>
        <v>2.77</v>
      </c>
      <c r="AP23" s="2">
        <v>7</v>
      </c>
      <c r="AR23" s="2">
        <f t="shared" si="1"/>
        <v>4.67</v>
      </c>
      <c r="AS23" s="342">
        <v>11</v>
      </c>
    </row>
    <row r="24" spans="1:46" ht="30" customHeight="1" x14ac:dyDescent="0.25">
      <c r="A24" s="418"/>
      <c r="B24" s="324" t="s">
        <v>314</v>
      </c>
      <c r="C24" s="419"/>
      <c r="D24" s="420"/>
      <c r="E24" s="421"/>
      <c r="F24" s="421" t="s">
        <v>156</v>
      </c>
      <c r="G24" s="320">
        <v>2</v>
      </c>
      <c r="H24" s="39">
        <v>4</v>
      </c>
      <c r="I24" s="320">
        <v>1</v>
      </c>
      <c r="J24" s="320">
        <v>2</v>
      </c>
      <c r="K24" s="320">
        <v>3</v>
      </c>
      <c r="L24" s="39" t="s">
        <v>558</v>
      </c>
      <c r="M24" s="321">
        <v>4</v>
      </c>
      <c r="N24" s="322">
        <v>5</v>
      </c>
      <c r="O24" s="323" t="s">
        <v>152</v>
      </c>
      <c r="P24" s="323" t="s">
        <v>267</v>
      </c>
      <c r="Q24" s="323">
        <v>1.33</v>
      </c>
      <c r="R24" s="320" t="s">
        <v>128</v>
      </c>
      <c r="S24" s="324" t="s">
        <v>264</v>
      </c>
      <c r="T24" s="320">
        <v>3.77</v>
      </c>
      <c r="U24" s="324" t="s">
        <v>164</v>
      </c>
      <c r="V24" s="320">
        <v>4</v>
      </c>
      <c r="W24" s="324" t="s">
        <v>167</v>
      </c>
      <c r="X24" s="320">
        <v>0.56999999999999995</v>
      </c>
      <c r="Y24" s="320" t="s">
        <v>236</v>
      </c>
      <c r="Z24" s="39" t="s">
        <v>237</v>
      </c>
      <c r="AA24" s="326"/>
      <c r="AB24" s="326"/>
      <c r="AC24" s="326"/>
      <c r="AD24" s="326" t="s">
        <v>1077</v>
      </c>
      <c r="AE24" s="337" t="s">
        <v>326</v>
      </c>
      <c r="AF24" s="39"/>
      <c r="AG24" s="39" t="s">
        <v>326</v>
      </c>
      <c r="AH24" s="39"/>
      <c r="AI24" s="39"/>
      <c r="AJ24" s="39"/>
      <c r="AK24" s="39"/>
      <c r="AL24" s="39"/>
      <c r="AM24" s="39"/>
      <c r="AN24" s="327"/>
      <c r="AO24" s="39">
        <f t="shared" si="0"/>
        <v>3.77</v>
      </c>
      <c r="AP24" s="2">
        <v>7</v>
      </c>
      <c r="AR24" s="341">
        <f t="shared" si="1"/>
        <v>4</v>
      </c>
      <c r="AS24" s="342">
        <v>8</v>
      </c>
    </row>
    <row r="25" spans="1:46" ht="30" customHeight="1" x14ac:dyDescent="0.25">
      <c r="A25" s="418"/>
      <c r="B25" s="324" t="s">
        <v>314</v>
      </c>
      <c r="C25" s="419"/>
      <c r="D25" s="420"/>
      <c r="E25" s="421"/>
      <c r="F25" s="421"/>
      <c r="G25" s="320">
        <v>2</v>
      </c>
      <c r="H25" s="39">
        <v>2</v>
      </c>
      <c r="I25" s="320">
        <v>1</v>
      </c>
      <c r="J25" s="320">
        <v>1</v>
      </c>
      <c r="K25" s="320">
        <v>1</v>
      </c>
      <c r="L25" s="39" t="s">
        <v>559</v>
      </c>
      <c r="M25" s="321">
        <v>4</v>
      </c>
      <c r="N25" s="322">
        <v>8</v>
      </c>
      <c r="O25" s="323" t="s">
        <v>152</v>
      </c>
      <c r="P25" s="323" t="s">
        <v>267</v>
      </c>
      <c r="Q25" s="323">
        <v>1.33</v>
      </c>
      <c r="R25" s="320" t="s">
        <v>128</v>
      </c>
      <c r="S25" s="324" t="s">
        <v>264</v>
      </c>
      <c r="T25" s="320">
        <v>3.77</v>
      </c>
      <c r="U25" s="324" t="s">
        <v>164</v>
      </c>
      <c r="V25" s="320">
        <v>4</v>
      </c>
      <c r="W25" s="324" t="s">
        <v>167</v>
      </c>
      <c r="X25" s="320">
        <v>0.56999999999999995</v>
      </c>
      <c r="Y25" s="320" t="s">
        <v>236</v>
      </c>
      <c r="Z25" s="45" t="s">
        <v>245</v>
      </c>
      <c r="AA25" s="326"/>
      <c r="AB25" s="326"/>
      <c r="AC25" s="326"/>
      <c r="AD25" s="326" t="s">
        <v>1077</v>
      </c>
      <c r="AE25" s="337" t="s">
        <v>326</v>
      </c>
      <c r="AF25" s="39"/>
      <c r="AG25" s="39" t="s">
        <v>326</v>
      </c>
      <c r="AH25" s="39"/>
      <c r="AI25" s="39"/>
      <c r="AJ25" s="39"/>
      <c r="AK25" s="39"/>
      <c r="AL25" s="39"/>
      <c r="AM25" s="39"/>
      <c r="AN25" s="327"/>
      <c r="AO25" s="39">
        <f t="shared" si="0"/>
        <v>3.77</v>
      </c>
      <c r="AP25" s="2">
        <v>8</v>
      </c>
      <c r="AR25" s="341">
        <f t="shared" si="1"/>
        <v>4</v>
      </c>
      <c r="AS25" s="342">
        <v>9</v>
      </c>
    </row>
    <row r="26" spans="1:46" ht="30" customHeight="1" x14ac:dyDescent="0.25">
      <c r="A26" s="418" t="s">
        <v>1302</v>
      </c>
      <c r="B26" s="324" t="s">
        <v>312</v>
      </c>
      <c r="C26" s="419" t="s">
        <v>1306</v>
      </c>
      <c r="D26" s="420" t="s">
        <v>252</v>
      </c>
      <c r="E26" s="421" t="s">
        <v>252</v>
      </c>
      <c r="F26" s="421" t="s">
        <v>220</v>
      </c>
      <c r="G26" s="320">
        <v>1</v>
      </c>
      <c r="H26" s="39">
        <v>2</v>
      </c>
      <c r="I26" s="320">
        <v>1</v>
      </c>
      <c r="J26" s="320">
        <v>0</v>
      </c>
      <c r="K26" s="320">
        <v>1</v>
      </c>
      <c r="L26" s="39" t="s">
        <v>558</v>
      </c>
      <c r="M26" s="321">
        <v>3</v>
      </c>
      <c r="N26" s="322">
        <v>6</v>
      </c>
      <c r="O26" s="323" t="s">
        <v>152</v>
      </c>
      <c r="P26" s="323" t="s">
        <v>267</v>
      </c>
      <c r="Q26" s="323">
        <v>1.33</v>
      </c>
      <c r="R26" s="320" t="s">
        <v>125</v>
      </c>
      <c r="S26" s="324" t="s">
        <v>270</v>
      </c>
      <c r="T26" s="320">
        <v>2.77</v>
      </c>
      <c r="U26" s="324" t="s">
        <v>265</v>
      </c>
      <c r="V26" s="320"/>
      <c r="W26" s="324" t="s">
        <v>167</v>
      </c>
      <c r="X26" s="320">
        <v>0.9</v>
      </c>
      <c r="Y26" s="320" t="s">
        <v>226</v>
      </c>
      <c r="Z26" s="39"/>
      <c r="AA26" s="325" t="s">
        <v>1115</v>
      </c>
      <c r="AB26" s="325">
        <v>3</v>
      </c>
      <c r="AC26" s="325"/>
      <c r="AD26" s="326"/>
      <c r="AE26" s="337"/>
      <c r="AF26" s="39"/>
      <c r="AG26" s="39" t="s">
        <v>326</v>
      </c>
      <c r="AH26" s="39"/>
      <c r="AI26" s="39"/>
      <c r="AJ26" s="39"/>
      <c r="AK26" s="39"/>
      <c r="AL26" s="39"/>
      <c r="AM26" s="39"/>
      <c r="AN26" s="327" t="s">
        <v>326</v>
      </c>
      <c r="AO26" s="39">
        <f t="shared" si="0"/>
        <v>5.4700000000000006</v>
      </c>
      <c r="AP26" s="2">
        <v>7</v>
      </c>
      <c r="AR26" s="2" t="str">
        <f t="shared" si="1"/>
        <v/>
      </c>
      <c r="AT26" s="2" t="s">
        <v>1467</v>
      </c>
    </row>
    <row r="27" spans="1:46" ht="30" customHeight="1" x14ac:dyDescent="0.25">
      <c r="A27" s="418"/>
      <c r="B27" s="324" t="s">
        <v>312</v>
      </c>
      <c r="C27" s="419"/>
      <c r="D27" s="420"/>
      <c r="E27" s="421"/>
      <c r="F27" s="421"/>
      <c r="G27" s="320">
        <v>1</v>
      </c>
      <c r="H27" s="39">
        <v>1</v>
      </c>
      <c r="I27" s="320">
        <v>0</v>
      </c>
      <c r="J27" s="320">
        <v>1</v>
      </c>
      <c r="K27" s="320">
        <v>1</v>
      </c>
      <c r="L27" s="39" t="s">
        <v>559</v>
      </c>
      <c r="M27" s="321">
        <v>3</v>
      </c>
      <c r="N27" s="322">
        <v>8</v>
      </c>
      <c r="O27" s="323" t="s">
        <v>152</v>
      </c>
      <c r="P27" s="323" t="s">
        <v>267</v>
      </c>
      <c r="Q27" s="323">
        <v>1.33</v>
      </c>
      <c r="R27" s="320" t="s">
        <v>128</v>
      </c>
      <c r="S27" s="324" t="s">
        <v>264</v>
      </c>
      <c r="T27" s="320">
        <v>3.77</v>
      </c>
      <c r="U27" s="324" t="s">
        <v>265</v>
      </c>
      <c r="V27" s="320"/>
      <c r="W27" s="324" t="s">
        <v>167</v>
      </c>
      <c r="X27" s="320">
        <v>0.56999999999999995</v>
      </c>
      <c r="Y27" s="320" t="s">
        <v>226</v>
      </c>
      <c r="Z27" s="39" t="s">
        <v>253</v>
      </c>
      <c r="AA27" s="325" t="s">
        <v>1115</v>
      </c>
      <c r="AB27" s="325">
        <v>3</v>
      </c>
      <c r="AC27" s="325"/>
      <c r="AD27" s="326"/>
      <c r="AE27" s="337"/>
      <c r="AF27" s="39"/>
      <c r="AG27" s="39" t="s">
        <v>326</v>
      </c>
      <c r="AH27" s="39"/>
      <c r="AI27" s="39"/>
      <c r="AJ27" s="39"/>
      <c r="AK27" s="39"/>
      <c r="AL27" s="39"/>
      <c r="AM27" s="39"/>
      <c r="AN27" s="327" t="s">
        <v>326</v>
      </c>
      <c r="AO27" s="39">
        <f t="shared" si="0"/>
        <v>5.48</v>
      </c>
      <c r="AP27" s="2">
        <v>8</v>
      </c>
      <c r="AR27" s="2" t="str">
        <f t="shared" si="1"/>
        <v/>
      </c>
      <c r="AT27" s="2" t="s">
        <v>1467</v>
      </c>
    </row>
    <row r="28" spans="1:46" ht="30" customHeight="1" x14ac:dyDescent="0.25">
      <c r="A28" s="418"/>
      <c r="B28" s="324" t="s">
        <v>312</v>
      </c>
      <c r="C28" s="419"/>
      <c r="D28" s="420"/>
      <c r="E28" s="421"/>
      <c r="F28" s="421" t="s">
        <v>156</v>
      </c>
      <c r="G28" s="320">
        <v>2</v>
      </c>
      <c r="H28" s="39">
        <v>2</v>
      </c>
      <c r="I28" s="320">
        <v>1</v>
      </c>
      <c r="J28" s="320">
        <v>0</v>
      </c>
      <c r="K28" s="320">
        <v>1</v>
      </c>
      <c r="L28" s="39" t="s">
        <v>558</v>
      </c>
      <c r="M28" s="321">
        <v>3</v>
      </c>
      <c r="N28" s="322">
        <v>9</v>
      </c>
      <c r="O28" s="323" t="s">
        <v>152</v>
      </c>
      <c r="P28" s="323" t="s">
        <v>267</v>
      </c>
      <c r="Q28" s="323">
        <v>1.33</v>
      </c>
      <c r="R28" s="320" t="s">
        <v>128</v>
      </c>
      <c r="S28" s="324" t="s">
        <v>264</v>
      </c>
      <c r="T28" s="320">
        <v>3.77</v>
      </c>
      <c r="U28" s="324" t="s">
        <v>265</v>
      </c>
      <c r="V28" s="320"/>
      <c r="W28" s="324" t="s">
        <v>167</v>
      </c>
      <c r="X28" s="320">
        <v>0.56999999999999995</v>
      </c>
      <c r="Y28" s="320" t="s">
        <v>226</v>
      </c>
      <c r="Z28" s="39"/>
      <c r="AA28" s="325" t="s">
        <v>1115</v>
      </c>
      <c r="AB28" s="325">
        <v>3</v>
      </c>
      <c r="AC28" s="325"/>
      <c r="AD28" s="326"/>
      <c r="AE28" s="337"/>
      <c r="AF28" s="39"/>
      <c r="AG28" s="39" t="s">
        <v>326</v>
      </c>
      <c r="AH28" s="39"/>
      <c r="AI28" s="39"/>
      <c r="AJ28" s="39"/>
      <c r="AK28" s="39"/>
      <c r="AL28" s="39"/>
      <c r="AM28" s="39"/>
      <c r="AN28" s="327" t="s">
        <v>326</v>
      </c>
      <c r="AO28" s="39">
        <f t="shared" si="0"/>
        <v>5.48</v>
      </c>
      <c r="AP28" s="2">
        <v>8</v>
      </c>
      <c r="AR28" s="2" t="str">
        <f t="shared" si="1"/>
        <v/>
      </c>
    </row>
    <row r="29" spans="1:46" ht="30" customHeight="1" x14ac:dyDescent="0.25">
      <c r="A29" s="418"/>
      <c r="B29" s="324" t="s">
        <v>312</v>
      </c>
      <c r="C29" s="419"/>
      <c r="D29" s="420"/>
      <c r="E29" s="421"/>
      <c r="F29" s="421"/>
      <c r="G29" s="320">
        <v>2</v>
      </c>
      <c r="H29" s="39">
        <v>1</v>
      </c>
      <c r="I29" s="320">
        <v>0</v>
      </c>
      <c r="J29" s="320">
        <v>1</v>
      </c>
      <c r="K29" s="320">
        <v>1</v>
      </c>
      <c r="L29" s="39" t="s">
        <v>559</v>
      </c>
      <c r="M29" s="321">
        <v>3</v>
      </c>
      <c r="N29" s="322">
        <v>12</v>
      </c>
      <c r="O29" s="323" t="s">
        <v>152</v>
      </c>
      <c r="P29" s="323" t="s">
        <v>267</v>
      </c>
      <c r="Q29" s="323">
        <v>1.33</v>
      </c>
      <c r="R29" s="320" t="s">
        <v>225</v>
      </c>
      <c r="S29" s="324" t="s">
        <v>266</v>
      </c>
      <c r="T29" s="320">
        <v>4.93</v>
      </c>
      <c r="U29" s="324" t="s">
        <v>265</v>
      </c>
      <c r="V29" s="320"/>
      <c r="W29" s="324" t="s">
        <v>267</v>
      </c>
      <c r="X29" s="320">
        <v>1.07</v>
      </c>
      <c r="Y29" s="320" t="s">
        <v>226</v>
      </c>
      <c r="Z29" s="39" t="s">
        <v>253</v>
      </c>
      <c r="AA29" s="325" t="s">
        <v>1115</v>
      </c>
      <c r="AB29" s="325">
        <v>3</v>
      </c>
      <c r="AC29" s="325"/>
      <c r="AD29" s="326"/>
      <c r="AE29" s="337"/>
      <c r="AF29" s="39"/>
      <c r="AG29" s="39" t="s">
        <v>326</v>
      </c>
      <c r="AH29" s="39"/>
      <c r="AI29" s="39"/>
      <c r="AJ29" s="39"/>
      <c r="AK29" s="39"/>
      <c r="AL29" s="39"/>
      <c r="AM29" s="39"/>
      <c r="AN29" s="327" t="s">
        <v>326</v>
      </c>
      <c r="AO29" s="39">
        <f t="shared" si="0"/>
        <v>7.93</v>
      </c>
      <c r="AP29" s="2">
        <v>10</v>
      </c>
      <c r="AR29" s="2" t="str">
        <f t="shared" si="1"/>
        <v/>
      </c>
    </row>
    <row r="30" spans="1:46" ht="30" customHeight="1" x14ac:dyDescent="0.25">
      <c r="A30" s="418" t="s">
        <v>1302</v>
      </c>
      <c r="B30" s="324" t="s">
        <v>312</v>
      </c>
      <c r="C30" s="419" t="s">
        <v>1306</v>
      </c>
      <c r="D30" s="420" t="s">
        <v>257</v>
      </c>
      <c r="E30" s="421" t="s">
        <v>257</v>
      </c>
      <c r="F30" s="421" t="s">
        <v>220</v>
      </c>
      <c r="G30" s="320">
        <v>1</v>
      </c>
      <c r="H30" s="39">
        <v>2</v>
      </c>
      <c r="I30" s="320">
        <v>1</v>
      </c>
      <c r="J30" s="320">
        <v>0</v>
      </c>
      <c r="K30" s="320">
        <v>1</v>
      </c>
      <c r="L30" s="39" t="s">
        <v>558</v>
      </c>
      <c r="M30" s="321">
        <v>4</v>
      </c>
      <c r="N30" s="322">
        <v>5</v>
      </c>
      <c r="O30" s="323" t="s">
        <v>152</v>
      </c>
      <c r="P30" s="323" t="s">
        <v>267</v>
      </c>
      <c r="Q30" s="323">
        <v>1.33</v>
      </c>
      <c r="R30" s="320" t="s">
        <v>125</v>
      </c>
      <c r="S30" s="324" t="s">
        <v>270</v>
      </c>
      <c r="T30" s="320">
        <v>2.77</v>
      </c>
      <c r="U30" s="324" t="s">
        <v>268</v>
      </c>
      <c r="V30" s="320">
        <v>4.67</v>
      </c>
      <c r="W30" s="324" t="s">
        <v>167</v>
      </c>
      <c r="X30" s="320">
        <v>0.9</v>
      </c>
      <c r="Y30" s="320" t="s">
        <v>236</v>
      </c>
      <c r="Z30" s="39" t="s">
        <v>1095</v>
      </c>
      <c r="AA30" s="325" t="s">
        <v>1088</v>
      </c>
      <c r="AB30" s="325"/>
      <c r="AC30" s="325">
        <v>1</v>
      </c>
      <c r="AD30" s="326"/>
      <c r="AE30" s="337"/>
      <c r="AF30" s="39" t="s">
        <v>326</v>
      </c>
      <c r="AG30" s="39"/>
      <c r="AH30" s="39"/>
      <c r="AI30" s="39"/>
      <c r="AJ30" s="39"/>
      <c r="AK30" s="39"/>
      <c r="AL30" s="39"/>
      <c r="AM30" s="39" t="s">
        <v>326</v>
      </c>
      <c r="AN30" s="327"/>
      <c r="AO30" s="39">
        <f t="shared" si="0"/>
        <v>2.77</v>
      </c>
      <c r="AP30" s="2">
        <v>4</v>
      </c>
      <c r="AQ30" s="2">
        <v>-2</v>
      </c>
      <c r="AR30" s="2">
        <f t="shared" si="1"/>
        <v>5.57</v>
      </c>
      <c r="AS30" s="342">
        <v>9</v>
      </c>
      <c r="AT30" s="2" t="s">
        <v>1467</v>
      </c>
    </row>
    <row r="31" spans="1:46" ht="47.25" x14ac:dyDescent="0.25">
      <c r="A31" s="418"/>
      <c r="B31" s="324" t="s">
        <v>312</v>
      </c>
      <c r="C31" s="419"/>
      <c r="D31" s="420"/>
      <c r="E31" s="421"/>
      <c r="F31" s="421"/>
      <c r="G31" s="320">
        <v>1</v>
      </c>
      <c r="H31" s="39">
        <v>1</v>
      </c>
      <c r="I31" s="320">
        <v>0</v>
      </c>
      <c r="J31" s="320">
        <v>1</v>
      </c>
      <c r="K31" s="320">
        <v>1</v>
      </c>
      <c r="L31" s="39" t="s">
        <v>559</v>
      </c>
      <c r="M31" s="321">
        <v>4</v>
      </c>
      <c r="N31" s="322">
        <v>7</v>
      </c>
      <c r="O31" s="323" t="s">
        <v>152</v>
      </c>
      <c r="P31" s="323" t="s">
        <v>267</v>
      </c>
      <c r="Q31" s="323">
        <v>1.33</v>
      </c>
      <c r="R31" s="320" t="s">
        <v>125</v>
      </c>
      <c r="S31" s="324" t="s">
        <v>270</v>
      </c>
      <c r="T31" s="320">
        <v>2.77</v>
      </c>
      <c r="U31" s="324" t="s">
        <v>268</v>
      </c>
      <c r="V31" s="320">
        <v>4.67</v>
      </c>
      <c r="W31" s="324" t="s">
        <v>167</v>
      </c>
      <c r="X31" s="320">
        <v>0.9</v>
      </c>
      <c r="Y31" s="320" t="s">
        <v>236</v>
      </c>
      <c r="Z31" s="39" t="s">
        <v>1095</v>
      </c>
      <c r="AA31" s="325" t="s">
        <v>1089</v>
      </c>
      <c r="AB31" s="325"/>
      <c r="AC31" s="325">
        <v>1</v>
      </c>
      <c r="AD31" s="326"/>
      <c r="AE31" s="337"/>
      <c r="AF31" s="39" t="s">
        <v>326</v>
      </c>
      <c r="AG31" s="39"/>
      <c r="AH31" s="39"/>
      <c r="AI31" s="39"/>
      <c r="AJ31" s="39"/>
      <c r="AK31" s="39"/>
      <c r="AL31" s="39"/>
      <c r="AM31" s="39" t="s">
        <v>326</v>
      </c>
      <c r="AN31" s="327"/>
      <c r="AO31" s="39">
        <f t="shared" si="0"/>
        <v>2.77</v>
      </c>
      <c r="AP31" s="2">
        <v>4</v>
      </c>
      <c r="AQ31" s="2">
        <v>-3</v>
      </c>
      <c r="AR31" s="2">
        <f t="shared" si="1"/>
        <v>5.57</v>
      </c>
      <c r="AS31" s="342">
        <v>9</v>
      </c>
      <c r="AT31" s="2" t="s">
        <v>1467</v>
      </c>
    </row>
    <row r="32" spans="1:46" ht="30" customHeight="1" x14ac:dyDescent="0.25">
      <c r="A32" s="418"/>
      <c r="B32" s="324" t="s">
        <v>312</v>
      </c>
      <c r="C32" s="419"/>
      <c r="D32" s="420"/>
      <c r="E32" s="421"/>
      <c r="F32" s="421" t="s">
        <v>156</v>
      </c>
      <c r="G32" s="320">
        <v>2</v>
      </c>
      <c r="H32" s="39">
        <v>2</v>
      </c>
      <c r="I32" s="320">
        <v>1</v>
      </c>
      <c r="J32" s="320">
        <v>0</v>
      </c>
      <c r="K32" s="320">
        <v>1</v>
      </c>
      <c r="L32" s="39" t="s">
        <v>558</v>
      </c>
      <c r="M32" s="321">
        <v>4</v>
      </c>
      <c r="N32" s="322">
        <v>7</v>
      </c>
      <c r="O32" s="323" t="s">
        <v>152</v>
      </c>
      <c r="P32" s="323" t="s">
        <v>267</v>
      </c>
      <c r="Q32" s="323">
        <v>1.33</v>
      </c>
      <c r="R32" s="320" t="s">
        <v>178</v>
      </c>
      <c r="S32" s="324" t="s">
        <v>271</v>
      </c>
      <c r="T32" s="320">
        <v>3.93</v>
      </c>
      <c r="U32" s="324" t="s">
        <v>272</v>
      </c>
      <c r="V32" s="320">
        <v>5.33</v>
      </c>
      <c r="W32" s="324" t="s">
        <v>267</v>
      </c>
      <c r="X32" s="320">
        <v>1.4</v>
      </c>
      <c r="Y32" s="320" t="s">
        <v>236</v>
      </c>
      <c r="Z32" s="39" t="s">
        <v>1095</v>
      </c>
      <c r="AA32" s="325" t="s">
        <v>1092</v>
      </c>
      <c r="AB32" s="325"/>
      <c r="AC32" s="325">
        <v>2</v>
      </c>
      <c r="AD32" s="326"/>
      <c r="AE32" s="337"/>
      <c r="AF32" s="39" t="s">
        <v>326</v>
      </c>
      <c r="AG32" s="39"/>
      <c r="AH32" s="39"/>
      <c r="AI32" s="39"/>
      <c r="AJ32" s="39"/>
      <c r="AK32" s="39"/>
      <c r="AL32" s="39"/>
      <c r="AM32" s="39" t="s">
        <v>326</v>
      </c>
      <c r="AN32" s="327"/>
      <c r="AO32" s="39">
        <f t="shared" si="0"/>
        <v>3.93</v>
      </c>
      <c r="AP32" s="2">
        <v>6</v>
      </c>
      <c r="AQ32" s="2">
        <v>-3</v>
      </c>
      <c r="AR32" s="2">
        <f t="shared" si="1"/>
        <v>7.33</v>
      </c>
      <c r="AS32" s="342">
        <v>12</v>
      </c>
    </row>
    <row r="33" spans="1:46" ht="47.25" x14ac:dyDescent="0.25">
      <c r="A33" s="418"/>
      <c r="B33" s="324" t="s">
        <v>312</v>
      </c>
      <c r="C33" s="419"/>
      <c r="D33" s="420"/>
      <c r="E33" s="421"/>
      <c r="F33" s="421"/>
      <c r="G33" s="320">
        <v>2</v>
      </c>
      <c r="H33" s="39">
        <v>1</v>
      </c>
      <c r="I33" s="320">
        <v>0</v>
      </c>
      <c r="J33" s="320">
        <v>1</v>
      </c>
      <c r="K33" s="320">
        <v>1</v>
      </c>
      <c r="L33" s="39" t="s">
        <v>559</v>
      </c>
      <c r="M33" s="321">
        <v>4</v>
      </c>
      <c r="N33" s="322">
        <v>9</v>
      </c>
      <c r="O33" s="323" t="s">
        <v>152</v>
      </c>
      <c r="P33" s="323" t="s">
        <v>267</v>
      </c>
      <c r="Q33" s="323">
        <v>1.33</v>
      </c>
      <c r="R33" s="320" t="s">
        <v>178</v>
      </c>
      <c r="S33" s="324" t="s">
        <v>271</v>
      </c>
      <c r="T33" s="320">
        <v>3.93</v>
      </c>
      <c r="U33" s="324" t="s">
        <v>272</v>
      </c>
      <c r="V33" s="320">
        <v>5.33</v>
      </c>
      <c r="W33" s="324" t="s">
        <v>267</v>
      </c>
      <c r="X33" s="320">
        <v>1.4</v>
      </c>
      <c r="Y33" s="320" t="s">
        <v>236</v>
      </c>
      <c r="Z33" s="39" t="s">
        <v>1095</v>
      </c>
      <c r="AA33" s="325" t="s">
        <v>1093</v>
      </c>
      <c r="AB33" s="325"/>
      <c r="AC33" s="325">
        <v>2</v>
      </c>
      <c r="AD33" s="326"/>
      <c r="AE33" s="337"/>
      <c r="AF33" s="39" t="s">
        <v>326</v>
      </c>
      <c r="AG33" s="39"/>
      <c r="AH33" s="39"/>
      <c r="AI33" s="39"/>
      <c r="AJ33" s="39"/>
      <c r="AK33" s="39"/>
      <c r="AL33" s="39"/>
      <c r="AM33" s="39" t="s">
        <v>326</v>
      </c>
      <c r="AN33" s="327"/>
      <c r="AO33" s="39">
        <f t="shared" si="0"/>
        <v>3.93</v>
      </c>
      <c r="AP33" s="2">
        <v>6</v>
      </c>
      <c r="AQ33" s="2">
        <v>-4</v>
      </c>
      <c r="AR33" s="2">
        <f t="shared" si="1"/>
        <v>7.33</v>
      </c>
      <c r="AS33" s="342">
        <v>12</v>
      </c>
    </row>
    <row r="34" spans="1:46" ht="30" customHeight="1" x14ac:dyDescent="0.25">
      <c r="A34" s="418" t="s">
        <v>1299</v>
      </c>
      <c r="B34" s="324" t="s">
        <v>313</v>
      </c>
      <c r="C34" s="419" t="s">
        <v>1306</v>
      </c>
      <c r="D34" s="420" t="s">
        <v>254</v>
      </c>
      <c r="E34" s="421" t="s">
        <v>254</v>
      </c>
      <c r="F34" s="421" t="s">
        <v>220</v>
      </c>
      <c r="G34" s="320">
        <v>1</v>
      </c>
      <c r="H34" s="39">
        <v>2</v>
      </c>
      <c r="I34" s="320">
        <v>0</v>
      </c>
      <c r="J34" s="320">
        <v>1</v>
      </c>
      <c r="K34" s="320">
        <v>2</v>
      </c>
      <c r="L34" s="39" t="s">
        <v>558</v>
      </c>
      <c r="M34" s="321">
        <v>4</v>
      </c>
      <c r="N34" s="322">
        <v>4</v>
      </c>
      <c r="O34" s="323" t="s">
        <v>229</v>
      </c>
      <c r="P34" s="323" t="s">
        <v>562</v>
      </c>
      <c r="Q34" s="323">
        <v>2.1666666666666665</v>
      </c>
      <c r="R34" s="320" t="s">
        <v>128</v>
      </c>
      <c r="S34" s="324" t="s">
        <v>264</v>
      </c>
      <c r="T34" s="320">
        <v>3.77</v>
      </c>
      <c r="U34" s="324" t="s">
        <v>164</v>
      </c>
      <c r="V34" s="320">
        <v>4</v>
      </c>
      <c r="W34" s="324" t="s">
        <v>167</v>
      </c>
      <c r="X34" s="320">
        <v>0.56999999999999995</v>
      </c>
      <c r="Y34" s="320" t="s">
        <v>236</v>
      </c>
      <c r="Z34" s="39" t="s">
        <v>255</v>
      </c>
      <c r="AA34" s="326"/>
      <c r="AB34" s="326"/>
      <c r="AC34" s="326"/>
      <c r="AD34" s="326" t="s">
        <v>1078</v>
      </c>
      <c r="AE34" s="337"/>
      <c r="AF34" s="39"/>
      <c r="AG34" s="39"/>
      <c r="AH34" s="39"/>
      <c r="AI34" s="39"/>
      <c r="AJ34" s="39"/>
      <c r="AK34" s="39"/>
      <c r="AL34" s="39" t="s">
        <v>326</v>
      </c>
      <c r="AM34" s="39"/>
      <c r="AN34" s="327" t="s">
        <v>326</v>
      </c>
      <c r="AO34" s="39">
        <f t="shared" si="0"/>
        <v>3.77</v>
      </c>
      <c r="AP34" s="2">
        <v>6</v>
      </c>
      <c r="AR34" s="341">
        <f t="shared" si="1"/>
        <v>4</v>
      </c>
      <c r="AS34" s="342">
        <v>7</v>
      </c>
    </row>
    <row r="35" spans="1:46" ht="30" customHeight="1" x14ac:dyDescent="0.25">
      <c r="A35" s="418"/>
      <c r="B35" s="324" t="s">
        <v>313</v>
      </c>
      <c r="C35" s="419"/>
      <c r="D35" s="420"/>
      <c r="E35" s="421"/>
      <c r="F35" s="421"/>
      <c r="G35" s="320">
        <v>1</v>
      </c>
      <c r="H35" s="39">
        <v>1</v>
      </c>
      <c r="I35" s="320">
        <v>1</v>
      </c>
      <c r="J35" s="320">
        <v>1</v>
      </c>
      <c r="K35" s="320">
        <v>1</v>
      </c>
      <c r="L35" s="39" t="s">
        <v>559</v>
      </c>
      <c r="M35" s="321">
        <v>4</v>
      </c>
      <c r="N35" s="322">
        <v>5</v>
      </c>
      <c r="O35" s="323" t="s">
        <v>229</v>
      </c>
      <c r="P35" s="323" t="s">
        <v>562</v>
      </c>
      <c r="Q35" s="323">
        <v>2.1666666666666665</v>
      </c>
      <c r="R35" s="320" t="s">
        <v>128</v>
      </c>
      <c r="S35" s="324" t="s">
        <v>264</v>
      </c>
      <c r="T35" s="320">
        <v>3.77</v>
      </c>
      <c r="U35" s="324" t="s">
        <v>164</v>
      </c>
      <c r="V35" s="320">
        <v>4</v>
      </c>
      <c r="W35" s="324" t="s">
        <v>167</v>
      </c>
      <c r="X35" s="320">
        <v>0.56999999999999995</v>
      </c>
      <c r="Y35" s="320" t="s">
        <v>236</v>
      </c>
      <c r="Z35" s="39" t="s">
        <v>237</v>
      </c>
      <c r="AA35" s="326" t="s">
        <v>1053</v>
      </c>
      <c r="AB35" s="326"/>
      <c r="AC35" s="326"/>
      <c r="AD35" s="326" t="s">
        <v>1078</v>
      </c>
      <c r="AE35" s="337"/>
      <c r="AF35" s="39"/>
      <c r="AG35" s="39"/>
      <c r="AH35" s="39"/>
      <c r="AI35" s="39"/>
      <c r="AJ35" s="39"/>
      <c r="AK35" s="39"/>
      <c r="AL35" s="39" t="s">
        <v>326</v>
      </c>
      <c r="AM35" s="39"/>
      <c r="AN35" s="327" t="s">
        <v>326</v>
      </c>
      <c r="AO35" s="39">
        <f t="shared" si="0"/>
        <v>3.77</v>
      </c>
      <c r="AP35" s="2">
        <v>7</v>
      </c>
      <c r="AR35" s="341">
        <f t="shared" si="1"/>
        <v>4</v>
      </c>
      <c r="AS35" s="342">
        <v>8</v>
      </c>
    </row>
    <row r="36" spans="1:46" ht="30" customHeight="1" x14ac:dyDescent="0.25">
      <c r="A36" s="418"/>
      <c r="B36" s="324" t="s">
        <v>313</v>
      </c>
      <c r="C36" s="419"/>
      <c r="D36" s="420"/>
      <c r="E36" s="421"/>
      <c r="F36" s="421" t="s">
        <v>156</v>
      </c>
      <c r="G36" s="320">
        <v>2</v>
      </c>
      <c r="H36" s="39">
        <v>2</v>
      </c>
      <c r="I36" s="320">
        <v>0</v>
      </c>
      <c r="J36" s="320">
        <v>1</v>
      </c>
      <c r="K36" s="320">
        <v>2</v>
      </c>
      <c r="L36" s="39" t="s">
        <v>558</v>
      </c>
      <c r="M36" s="321">
        <v>4</v>
      </c>
      <c r="N36" s="322">
        <v>6</v>
      </c>
      <c r="O36" s="323" t="s">
        <v>229</v>
      </c>
      <c r="P36" s="323" t="s">
        <v>562</v>
      </c>
      <c r="Q36" s="323">
        <v>2.1666666666666665</v>
      </c>
      <c r="R36" s="320" t="s">
        <v>128</v>
      </c>
      <c r="S36" s="324" t="s">
        <v>264</v>
      </c>
      <c r="T36" s="320">
        <v>3.77</v>
      </c>
      <c r="U36" s="324" t="s">
        <v>164</v>
      </c>
      <c r="V36" s="320">
        <v>4</v>
      </c>
      <c r="W36" s="324" t="s">
        <v>167</v>
      </c>
      <c r="X36" s="320">
        <v>0.56999999999999995</v>
      </c>
      <c r="Y36" s="320" t="s">
        <v>236</v>
      </c>
      <c r="Z36" s="39" t="s">
        <v>256</v>
      </c>
      <c r="AA36" s="326"/>
      <c r="AB36" s="326"/>
      <c r="AC36" s="326"/>
      <c r="AD36" s="326" t="s">
        <v>1078</v>
      </c>
      <c r="AE36" s="337"/>
      <c r="AF36" s="39"/>
      <c r="AG36" s="39"/>
      <c r="AH36" s="39"/>
      <c r="AI36" s="39"/>
      <c r="AJ36" s="39"/>
      <c r="AK36" s="39"/>
      <c r="AL36" s="39" t="s">
        <v>326</v>
      </c>
      <c r="AM36" s="39"/>
      <c r="AN36" s="327" t="s">
        <v>326</v>
      </c>
      <c r="AO36" s="39">
        <f t="shared" si="0"/>
        <v>3.77</v>
      </c>
      <c r="AP36" s="2">
        <v>8</v>
      </c>
      <c r="AR36" s="341">
        <f t="shared" si="1"/>
        <v>4</v>
      </c>
      <c r="AS36" s="342">
        <v>9</v>
      </c>
    </row>
    <row r="37" spans="1:46" ht="30" customHeight="1" x14ac:dyDescent="0.25">
      <c r="A37" s="418"/>
      <c r="B37" s="324" t="s">
        <v>313</v>
      </c>
      <c r="C37" s="419"/>
      <c r="D37" s="420"/>
      <c r="E37" s="421"/>
      <c r="F37" s="421"/>
      <c r="G37" s="320">
        <v>2</v>
      </c>
      <c r="H37" s="39">
        <v>1</v>
      </c>
      <c r="I37" s="320">
        <v>1</v>
      </c>
      <c r="J37" s="320">
        <v>1</v>
      </c>
      <c r="K37" s="320">
        <v>1</v>
      </c>
      <c r="L37" s="39" t="s">
        <v>559</v>
      </c>
      <c r="M37" s="321">
        <v>4</v>
      </c>
      <c r="N37" s="322">
        <v>7</v>
      </c>
      <c r="O37" s="323" t="s">
        <v>229</v>
      </c>
      <c r="P37" s="323" t="s">
        <v>562</v>
      </c>
      <c r="Q37" s="323">
        <v>2.1666666666666665</v>
      </c>
      <c r="R37" s="320" t="s">
        <v>225</v>
      </c>
      <c r="S37" s="324" t="s">
        <v>266</v>
      </c>
      <c r="T37" s="320">
        <v>4.93</v>
      </c>
      <c r="U37" s="324" t="s">
        <v>268</v>
      </c>
      <c r="V37" s="320">
        <v>4.67</v>
      </c>
      <c r="W37" s="324" t="s">
        <v>267</v>
      </c>
      <c r="X37" s="320">
        <v>1.07</v>
      </c>
      <c r="Y37" s="320" t="s">
        <v>236</v>
      </c>
      <c r="Z37" s="39" t="s">
        <v>256</v>
      </c>
      <c r="AA37" s="326" t="s">
        <v>1053</v>
      </c>
      <c r="AB37" s="326"/>
      <c r="AC37" s="326"/>
      <c r="AD37" s="326" t="s">
        <v>1078</v>
      </c>
      <c r="AE37" s="337"/>
      <c r="AF37" s="39"/>
      <c r="AG37" s="39"/>
      <c r="AH37" s="39"/>
      <c r="AI37" s="39"/>
      <c r="AJ37" s="39"/>
      <c r="AK37" s="39"/>
      <c r="AL37" s="39" t="s">
        <v>326</v>
      </c>
      <c r="AM37" s="39"/>
      <c r="AN37" s="327" t="s">
        <v>326</v>
      </c>
      <c r="AO37" s="39">
        <f t="shared" si="0"/>
        <v>4.93</v>
      </c>
      <c r="AP37" s="2">
        <v>10</v>
      </c>
      <c r="AR37" s="2">
        <f t="shared" si="1"/>
        <v>4.67</v>
      </c>
      <c r="AS37" s="342">
        <v>11</v>
      </c>
    </row>
    <row r="38" spans="1:46" ht="30" customHeight="1" x14ac:dyDescent="0.25">
      <c r="A38" s="418" t="s">
        <v>1302</v>
      </c>
      <c r="B38" s="324" t="s">
        <v>312</v>
      </c>
      <c r="C38" s="419" t="s">
        <v>1306</v>
      </c>
      <c r="D38" s="420" t="s">
        <v>1119</v>
      </c>
      <c r="E38" s="421" t="s">
        <v>232</v>
      </c>
      <c r="F38" s="421" t="s">
        <v>220</v>
      </c>
      <c r="G38" s="320">
        <v>1</v>
      </c>
      <c r="H38" s="39">
        <v>1</v>
      </c>
      <c r="I38" s="320">
        <v>1</v>
      </c>
      <c r="J38" s="320">
        <v>0</v>
      </c>
      <c r="K38" s="320">
        <v>1</v>
      </c>
      <c r="L38" s="39" t="s">
        <v>558</v>
      </c>
      <c r="M38" s="321">
        <v>3</v>
      </c>
      <c r="N38" s="322">
        <v>10</v>
      </c>
      <c r="O38" s="323" t="s">
        <v>229</v>
      </c>
      <c r="P38" s="323" t="s">
        <v>562</v>
      </c>
      <c r="Q38" s="323">
        <v>2.1666666666666665</v>
      </c>
      <c r="R38" s="320" t="s">
        <v>128</v>
      </c>
      <c r="S38" s="324" t="s">
        <v>264</v>
      </c>
      <c r="T38" s="320">
        <v>3.77</v>
      </c>
      <c r="U38" s="324" t="s">
        <v>265</v>
      </c>
      <c r="V38" s="320"/>
      <c r="W38" s="324" t="s">
        <v>167</v>
      </c>
      <c r="X38" s="320">
        <v>0.56999999999999995</v>
      </c>
      <c r="Y38" s="320" t="s">
        <v>226</v>
      </c>
      <c r="Z38" s="39" t="s">
        <v>134</v>
      </c>
      <c r="AA38" s="326" t="s">
        <v>1054</v>
      </c>
      <c r="AB38" s="326"/>
      <c r="AC38" s="326"/>
      <c r="AD38" s="326"/>
      <c r="AE38" s="337"/>
      <c r="AF38" s="39"/>
      <c r="AG38" s="39"/>
      <c r="AH38" s="39" t="s">
        <v>326</v>
      </c>
      <c r="AI38" s="39"/>
      <c r="AJ38" s="39"/>
      <c r="AK38" s="39"/>
      <c r="AL38" s="39"/>
      <c r="AM38" s="39" t="s">
        <v>326</v>
      </c>
      <c r="AN38" s="327"/>
      <c r="AO38" s="39">
        <f t="shared" si="0"/>
        <v>3.77</v>
      </c>
      <c r="AP38" s="2">
        <v>5</v>
      </c>
      <c r="AR38" s="2" t="str">
        <f t="shared" si="1"/>
        <v/>
      </c>
      <c r="AT38" s="2" t="s">
        <v>1467</v>
      </c>
    </row>
    <row r="39" spans="1:46" ht="30" customHeight="1" x14ac:dyDescent="0.25">
      <c r="A39" s="418"/>
      <c r="B39" s="324" t="s">
        <v>312</v>
      </c>
      <c r="C39" s="419"/>
      <c r="D39" s="420"/>
      <c r="E39" s="421"/>
      <c r="F39" s="421"/>
      <c r="G39" s="320">
        <v>1</v>
      </c>
      <c r="H39" s="39">
        <v>1</v>
      </c>
      <c r="I39" s="320">
        <v>0</v>
      </c>
      <c r="J39" s="320">
        <v>1</v>
      </c>
      <c r="K39" s="320">
        <v>1</v>
      </c>
      <c r="L39" s="39" t="s">
        <v>559</v>
      </c>
      <c r="M39" s="321">
        <v>3</v>
      </c>
      <c r="N39" s="322">
        <v>12</v>
      </c>
      <c r="O39" s="323" t="s">
        <v>229</v>
      </c>
      <c r="P39" s="323" t="s">
        <v>562</v>
      </c>
      <c r="Q39" s="323">
        <v>2.1666666666666665</v>
      </c>
      <c r="R39" s="320" t="s">
        <v>128</v>
      </c>
      <c r="S39" s="324" t="s">
        <v>264</v>
      </c>
      <c r="T39" s="320">
        <v>3.77</v>
      </c>
      <c r="U39" s="324" t="s">
        <v>265</v>
      </c>
      <c r="V39" s="320"/>
      <c r="W39" s="324" t="s">
        <v>167</v>
      </c>
      <c r="X39" s="320">
        <v>0.56999999999999995</v>
      </c>
      <c r="Y39" s="320" t="s">
        <v>226</v>
      </c>
      <c r="Z39" s="39" t="s">
        <v>134</v>
      </c>
      <c r="AA39" s="326" t="s">
        <v>1054</v>
      </c>
      <c r="AB39" s="326"/>
      <c r="AC39" s="326"/>
      <c r="AD39" s="326" t="s">
        <v>1079</v>
      </c>
      <c r="AE39" s="337"/>
      <c r="AF39" s="39"/>
      <c r="AG39" s="39"/>
      <c r="AH39" s="39" t="s">
        <v>326</v>
      </c>
      <c r="AI39" s="39"/>
      <c r="AJ39" s="39"/>
      <c r="AK39" s="39"/>
      <c r="AL39" s="39"/>
      <c r="AM39" s="39" t="s">
        <v>326</v>
      </c>
      <c r="AN39" s="327"/>
      <c r="AO39" s="39">
        <f t="shared" si="0"/>
        <v>3.77</v>
      </c>
      <c r="AP39" s="2">
        <v>5</v>
      </c>
      <c r="AR39" s="2" t="str">
        <f t="shared" si="1"/>
        <v/>
      </c>
      <c r="AT39" s="2" t="s">
        <v>1467</v>
      </c>
    </row>
    <row r="40" spans="1:46" ht="30" customHeight="1" x14ac:dyDescent="0.25">
      <c r="A40" s="418"/>
      <c r="B40" s="324" t="s">
        <v>312</v>
      </c>
      <c r="C40" s="419"/>
      <c r="D40" s="420"/>
      <c r="E40" s="421"/>
      <c r="F40" s="421" t="s">
        <v>156</v>
      </c>
      <c r="G40" s="320">
        <v>2</v>
      </c>
      <c r="H40" s="39">
        <v>1</v>
      </c>
      <c r="I40" s="320">
        <v>1</v>
      </c>
      <c r="J40" s="320">
        <v>0</v>
      </c>
      <c r="K40" s="320">
        <v>1</v>
      </c>
      <c r="L40" s="39" t="s">
        <v>558</v>
      </c>
      <c r="M40" s="321">
        <v>3</v>
      </c>
      <c r="N40" s="322">
        <v>12</v>
      </c>
      <c r="O40" s="323" t="s">
        <v>229</v>
      </c>
      <c r="P40" s="323" t="s">
        <v>562</v>
      </c>
      <c r="Q40" s="323">
        <v>2.1666666666666665</v>
      </c>
      <c r="R40" s="320" t="s">
        <v>225</v>
      </c>
      <c r="S40" s="324" t="s">
        <v>266</v>
      </c>
      <c r="T40" s="320">
        <v>4.93</v>
      </c>
      <c r="U40" s="324" t="s">
        <v>265</v>
      </c>
      <c r="V40" s="320"/>
      <c r="W40" s="324" t="s">
        <v>267</v>
      </c>
      <c r="X40" s="320">
        <v>1.07</v>
      </c>
      <c r="Y40" s="320" t="s">
        <v>226</v>
      </c>
      <c r="Z40" s="39" t="s">
        <v>134</v>
      </c>
      <c r="AA40" s="326" t="s">
        <v>1054</v>
      </c>
      <c r="AB40" s="326"/>
      <c r="AC40" s="326"/>
      <c r="AD40" s="326"/>
      <c r="AE40" s="337"/>
      <c r="AF40" s="39"/>
      <c r="AG40" s="39"/>
      <c r="AH40" s="39" t="s">
        <v>326</v>
      </c>
      <c r="AI40" s="39"/>
      <c r="AJ40" s="39"/>
      <c r="AK40" s="39"/>
      <c r="AL40" s="39"/>
      <c r="AM40" s="39" t="s">
        <v>326</v>
      </c>
      <c r="AN40" s="327"/>
      <c r="AO40" s="39">
        <f t="shared" si="0"/>
        <v>4.93</v>
      </c>
      <c r="AP40" s="2">
        <v>7</v>
      </c>
      <c r="AR40" s="2" t="str">
        <f t="shared" si="1"/>
        <v/>
      </c>
    </row>
    <row r="41" spans="1:46" ht="30" customHeight="1" x14ac:dyDescent="0.25">
      <c r="A41" s="418"/>
      <c r="B41" s="324" t="s">
        <v>312</v>
      </c>
      <c r="C41" s="419"/>
      <c r="D41" s="420"/>
      <c r="E41" s="421"/>
      <c r="F41" s="421"/>
      <c r="G41" s="320">
        <v>2</v>
      </c>
      <c r="H41" s="39">
        <v>1</v>
      </c>
      <c r="I41" s="320">
        <v>0</v>
      </c>
      <c r="J41" s="320">
        <v>1</v>
      </c>
      <c r="K41" s="320">
        <v>1</v>
      </c>
      <c r="L41" s="39" t="s">
        <v>559</v>
      </c>
      <c r="M41" s="321">
        <v>3</v>
      </c>
      <c r="N41" s="322">
        <v>15</v>
      </c>
      <c r="O41" s="323" t="s">
        <v>229</v>
      </c>
      <c r="P41" s="323" t="s">
        <v>562</v>
      </c>
      <c r="Q41" s="323">
        <v>2.1666666666666665</v>
      </c>
      <c r="R41" s="320" t="s">
        <v>231</v>
      </c>
      <c r="S41" s="324" t="s">
        <v>269</v>
      </c>
      <c r="T41" s="320">
        <v>5.93</v>
      </c>
      <c r="U41" s="324" t="s">
        <v>265</v>
      </c>
      <c r="V41" s="320"/>
      <c r="W41" s="324" t="s">
        <v>267</v>
      </c>
      <c r="X41" s="320">
        <v>0.73</v>
      </c>
      <c r="Y41" s="320" t="s">
        <v>226</v>
      </c>
      <c r="Z41" s="39" t="s">
        <v>134</v>
      </c>
      <c r="AA41" s="326" t="s">
        <v>1054</v>
      </c>
      <c r="AB41" s="326"/>
      <c r="AC41" s="326"/>
      <c r="AD41" s="326" t="s">
        <v>1079</v>
      </c>
      <c r="AE41" s="337"/>
      <c r="AF41" s="39"/>
      <c r="AG41" s="39"/>
      <c r="AH41" s="39" t="s">
        <v>326</v>
      </c>
      <c r="AI41" s="39"/>
      <c r="AJ41" s="39"/>
      <c r="AK41" s="39"/>
      <c r="AL41" s="39"/>
      <c r="AM41" s="39" t="s">
        <v>326</v>
      </c>
      <c r="AN41" s="327"/>
      <c r="AO41" s="39">
        <f t="shared" si="0"/>
        <v>5.93</v>
      </c>
      <c r="AP41" s="2">
        <v>8</v>
      </c>
      <c r="AR41" s="2" t="str">
        <f t="shared" si="1"/>
        <v/>
      </c>
    </row>
    <row r="42" spans="1:46" ht="30" customHeight="1" x14ac:dyDescent="0.25">
      <c r="A42" s="418" t="s">
        <v>1302</v>
      </c>
      <c r="B42" s="324" t="s">
        <v>312</v>
      </c>
      <c r="C42" s="419" t="s">
        <v>1308</v>
      </c>
      <c r="D42" s="420" t="s">
        <v>1124</v>
      </c>
      <c r="E42" s="421" t="s">
        <v>239</v>
      </c>
      <c r="F42" s="421" t="s">
        <v>220</v>
      </c>
      <c r="G42" s="320">
        <v>1</v>
      </c>
      <c r="H42" s="39">
        <v>1</v>
      </c>
      <c r="I42" s="320">
        <v>1</v>
      </c>
      <c r="J42" s="320">
        <v>0</v>
      </c>
      <c r="K42" s="320">
        <v>1</v>
      </c>
      <c r="L42" s="39" t="s">
        <v>558</v>
      </c>
      <c r="M42" s="321">
        <v>3</v>
      </c>
      <c r="N42" s="322">
        <v>5</v>
      </c>
      <c r="O42" s="323" t="s">
        <v>235</v>
      </c>
      <c r="P42" s="323" t="s">
        <v>563</v>
      </c>
      <c r="Q42" s="323">
        <v>2.6666666666666665</v>
      </c>
      <c r="R42" s="320" t="s">
        <v>125</v>
      </c>
      <c r="S42" s="324" t="s">
        <v>270</v>
      </c>
      <c r="T42" s="320">
        <v>2.77</v>
      </c>
      <c r="U42" s="324" t="s">
        <v>268</v>
      </c>
      <c r="V42" s="320">
        <v>4.67</v>
      </c>
      <c r="W42" s="324" t="s">
        <v>167</v>
      </c>
      <c r="X42" s="320">
        <v>0.9</v>
      </c>
      <c r="Y42" s="320" t="s">
        <v>236</v>
      </c>
      <c r="Z42" s="39"/>
      <c r="AA42" s="325" t="s">
        <v>1055</v>
      </c>
      <c r="AB42" s="325">
        <v>2</v>
      </c>
      <c r="AC42" s="325"/>
      <c r="AD42" s="326"/>
      <c r="AE42" s="337"/>
      <c r="AF42" s="39" t="s">
        <v>326</v>
      </c>
      <c r="AG42" s="39"/>
      <c r="AH42" s="39"/>
      <c r="AI42" s="39" t="s">
        <v>326</v>
      </c>
      <c r="AJ42" s="39"/>
      <c r="AK42" s="39"/>
      <c r="AL42" s="39"/>
      <c r="AM42" s="39"/>
      <c r="AN42" s="327"/>
      <c r="AO42" s="39">
        <f t="shared" si="0"/>
        <v>4.57</v>
      </c>
      <c r="AP42" s="2">
        <v>6</v>
      </c>
      <c r="AR42" s="2">
        <f t="shared" si="1"/>
        <v>4.67</v>
      </c>
      <c r="AS42" s="342">
        <v>8</v>
      </c>
      <c r="AT42" s="2" t="s">
        <v>1467</v>
      </c>
    </row>
    <row r="43" spans="1:46" ht="30" customHeight="1" x14ac:dyDescent="0.25">
      <c r="A43" s="418"/>
      <c r="B43" s="324" t="s">
        <v>312</v>
      </c>
      <c r="C43" s="419"/>
      <c r="D43" s="420"/>
      <c r="E43" s="421"/>
      <c r="F43" s="421"/>
      <c r="G43" s="320">
        <v>1</v>
      </c>
      <c r="H43" s="39">
        <v>1</v>
      </c>
      <c r="I43" s="320">
        <v>0</v>
      </c>
      <c r="J43" s="320">
        <v>1</v>
      </c>
      <c r="K43" s="320">
        <v>1</v>
      </c>
      <c r="L43" s="39" t="s">
        <v>559</v>
      </c>
      <c r="M43" s="321">
        <v>3</v>
      </c>
      <c r="N43" s="322">
        <v>7</v>
      </c>
      <c r="O43" s="323" t="s">
        <v>235</v>
      </c>
      <c r="P43" s="323" t="s">
        <v>563</v>
      </c>
      <c r="Q43" s="323">
        <v>2.6666666666666665</v>
      </c>
      <c r="R43" s="320" t="s">
        <v>125</v>
      </c>
      <c r="S43" s="324" t="s">
        <v>270</v>
      </c>
      <c r="T43" s="320">
        <v>2.77</v>
      </c>
      <c r="U43" s="324" t="s">
        <v>268</v>
      </c>
      <c r="V43" s="320">
        <v>4.67</v>
      </c>
      <c r="W43" s="324" t="s">
        <v>167</v>
      </c>
      <c r="X43" s="320">
        <v>0.9</v>
      </c>
      <c r="Y43" s="320" t="s">
        <v>236</v>
      </c>
      <c r="Z43" s="39"/>
      <c r="AA43" s="325" t="s">
        <v>1055</v>
      </c>
      <c r="AB43" s="325">
        <v>2</v>
      </c>
      <c r="AC43" s="325"/>
      <c r="AD43" s="326" t="s">
        <v>1125</v>
      </c>
      <c r="AE43" s="337"/>
      <c r="AF43" s="39" t="s">
        <v>326</v>
      </c>
      <c r="AG43" s="39"/>
      <c r="AH43" s="39"/>
      <c r="AI43" s="39" t="s">
        <v>326</v>
      </c>
      <c r="AJ43" s="39"/>
      <c r="AK43" s="39"/>
      <c r="AL43" s="39"/>
      <c r="AM43" s="39"/>
      <c r="AN43" s="327"/>
      <c r="AO43" s="39">
        <f t="shared" si="0"/>
        <v>4.57</v>
      </c>
      <c r="AP43" s="2">
        <v>6</v>
      </c>
      <c r="AR43" s="2">
        <f t="shared" si="1"/>
        <v>4.67</v>
      </c>
      <c r="AS43" s="342">
        <v>8</v>
      </c>
      <c r="AT43" s="2" t="s">
        <v>1467</v>
      </c>
    </row>
    <row r="44" spans="1:46" ht="30" customHeight="1" x14ac:dyDescent="0.25">
      <c r="A44" s="418"/>
      <c r="B44" s="324" t="s">
        <v>312</v>
      </c>
      <c r="C44" s="419"/>
      <c r="D44" s="420"/>
      <c r="E44" s="421"/>
      <c r="F44" s="421" t="s">
        <v>156</v>
      </c>
      <c r="G44" s="320">
        <v>2</v>
      </c>
      <c r="H44" s="39">
        <v>1</v>
      </c>
      <c r="I44" s="320">
        <v>1</v>
      </c>
      <c r="J44" s="320">
        <v>0</v>
      </c>
      <c r="K44" s="320">
        <v>1</v>
      </c>
      <c r="L44" s="39" t="s">
        <v>558</v>
      </c>
      <c r="M44" s="321">
        <v>3</v>
      </c>
      <c r="N44" s="322">
        <v>6</v>
      </c>
      <c r="O44" s="323" t="s">
        <v>230</v>
      </c>
      <c r="P44" s="323" t="s">
        <v>564</v>
      </c>
      <c r="Q44" s="323">
        <v>3.5</v>
      </c>
      <c r="R44" s="320" t="s">
        <v>225</v>
      </c>
      <c r="S44" s="324" t="s">
        <v>266</v>
      </c>
      <c r="T44" s="320">
        <v>4.93</v>
      </c>
      <c r="U44" s="324" t="s">
        <v>268</v>
      </c>
      <c r="V44" s="320">
        <v>4.67</v>
      </c>
      <c r="W44" s="324" t="s">
        <v>267</v>
      </c>
      <c r="X44" s="320">
        <v>1.07</v>
      </c>
      <c r="Y44" s="320" t="s">
        <v>236</v>
      </c>
      <c r="Z44" s="39"/>
      <c r="AA44" s="325" t="s">
        <v>1055</v>
      </c>
      <c r="AB44" s="325">
        <v>2</v>
      </c>
      <c r="AC44" s="325"/>
      <c r="AD44" s="326"/>
      <c r="AE44" s="337"/>
      <c r="AF44" s="39" t="s">
        <v>326</v>
      </c>
      <c r="AG44" s="39"/>
      <c r="AH44" s="39"/>
      <c r="AI44" s="39" t="s">
        <v>326</v>
      </c>
      <c r="AJ44" s="39"/>
      <c r="AK44" s="39"/>
      <c r="AL44" s="39"/>
      <c r="AM44" s="39"/>
      <c r="AN44" s="327"/>
      <c r="AO44" s="39">
        <f t="shared" si="0"/>
        <v>6.93</v>
      </c>
      <c r="AP44" s="2">
        <v>9</v>
      </c>
      <c r="AR44" s="2">
        <f t="shared" si="1"/>
        <v>4.67</v>
      </c>
      <c r="AS44" s="342">
        <v>8</v>
      </c>
    </row>
    <row r="45" spans="1:46" ht="30" customHeight="1" x14ac:dyDescent="0.25">
      <c r="A45" s="418"/>
      <c r="B45" s="324" t="s">
        <v>312</v>
      </c>
      <c r="C45" s="419"/>
      <c r="D45" s="420"/>
      <c r="E45" s="421"/>
      <c r="F45" s="421"/>
      <c r="G45" s="320">
        <v>2</v>
      </c>
      <c r="H45" s="39">
        <v>1</v>
      </c>
      <c r="I45" s="320">
        <v>0</v>
      </c>
      <c r="J45" s="320">
        <v>1</v>
      </c>
      <c r="K45" s="320">
        <v>1</v>
      </c>
      <c r="L45" s="39" t="s">
        <v>559</v>
      </c>
      <c r="M45" s="321">
        <v>3</v>
      </c>
      <c r="N45" s="322">
        <v>10</v>
      </c>
      <c r="O45" s="323" t="s">
        <v>230</v>
      </c>
      <c r="P45" s="323" t="s">
        <v>564</v>
      </c>
      <c r="Q45" s="323">
        <v>3.5</v>
      </c>
      <c r="R45" s="320" t="s">
        <v>225</v>
      </c>
      <c r="S45" s="324" t="s">
        <v>266</v>
      </c>
      <c r="T45" s="320">
        <v>4.93</v>
      </c>
      <c r="U45" s="324" t="s">
        <v>268</v>
      </c>
      <c r="V45" s="320">
        <v>4.67</v>
      </c>
      <c r="W45" s="324" t="s">
        <v>267</v>
      </c>
      <c r="X45" s="320">
        <v>1.07</v>
      </c>
      <c r="Y45" s="320" t="s">
        <v>236</v>
      </c>
      <c r="Z45" s="39"/>
      <c r="AA45" s="325" t="s">
        <v>1055</v>
      </c>
      <c r="AB45" s="325">
        <v>2</v>
      </c>
      <c r="AC45" s="325"/>
      <c r="AD45" s="326" t="s">
        <v>1125</v>
      </c>
      <c r="AE45" s="337"/>
      <c r="AF45" s="39" t="s">
        <v>326</v>
      </c>
      <c r="AG45" s="39"/>
      <c r="AH45" s="39"/>
      <c r="AI45" s="39" t="s">
        <v>326</v>
      </c>
      <c r="AJ45" s="39"/>
      <c r="AK45" s="39"/>
      <c r="AL45" s="39"/>
      <c r="AM45" s="39"/>
      <c r="AN45" s="327"/>
      <c r="AO45" s="39">
        <f t="shared" si="0"/>
        <v>6.93</v>
      </c>
      <c r="AP45" s="2">
        <v>9</v>
      </c>
      <c r="AR45" s="2">
        <f t="shared" si="1"/>
        <v>4.67</v>
      </c>
      <c r="AS45" s="342">
        <v>8</v>
      </c>
    </row>
    <row r="46" spans="1:46" ht="30" customHeight="1" x14ac:dyDescent="0.25">
      <c r="A46" s="418" t="s">
        <v>1302</v>
      </c>
      <c r="B46" s="324" t="s">
        <v>312</v>
      </c>
      <c r="C46" s="419" t="s">
        <v>1306</v>
      </c>
      <c r="D46" s="420" t="s">
        <v>1123</v>
      </c>
      <c r="E46" s="421" t="s">
        <v>240</v>
      </c>
      <c r="F46" s="421" t="s">
        <v>220</v>
      </c>
      <c r="G46" s="320">
        <v>1</v>
      </c>
      <c r="H46" s="39">
        <v>1</v>
      </c>
      <c r="I46" s="320">
        <v>1</v>
      </c>
      <c r="J46" s="320">
        <v>0</v>
      </c>
      <c r="K46" s="320">
        <v>1</v>
      </c>
      <c r="L46" s="39" t="s">
        <v>558</v>
      </c>
      <c r="M46" s="321">
        <v>3</v>
      </c>
      <c r="N46" s="322">
        <v>6</v>
      </c>
      <c r="O46" s="323" t="s">
        <v>235</v>
      </c>
      <c r="P46" s="323" t="s">
        <v>563</v>
      </c>
      <c r="Q46" s="323">
        <v>2.6666666666666665</v>
      </c>
      <c r="R46" s="320" t="s">
        <v>125</v>
      </c>
      <c r="S46" s="324" t="s">
        <v>270</v>
      </c>
      <c r="T46" s="320">
        <v>2.77</v>
      </c>
      <c r="U46" s="324" t="s">
        <v>268</v>
      </c>
      <c r="V46" s="320">
        <v>4.67</v>
      </c>
      <c r="W46" s="324" t="s">
        <v>167</v>
      </c>
      <c r="X46" s="320">
        <v>0.9</v>
      </c>
      <c r="Y46" s="320" t="s">
        <v>236</v>
      </c>
      <c r="Z46" s="39" t="s">
        <v>237</v>
      </c>
      <c r="AA46" s="326" t="s">
        <v>1056</v>
      </c>
      <c r="AB46" s="326"/>
      <c r="AC46" s="326"/>
      <c r="AD46" s="326"/>
      <c r="AE46" s="337"/>
      <c r="AF46" s="39"/>
      <c r="AG46" s="39"/>
      <c r="AH46" s="39"/>
      <c r="AI46" s="39" t="s">
        <v>326</v>
      </c>
      <c r="AJ46" s="39"/>
      <c r="AK46" s="39" t="s">
        <v>326</v>
      </c>
      <c r="AL46" s="39"/>
      <c r="AM46" s="39"/>
      <c r="AN46" s="327"/>
      <c r="AO46" s="39">
        <f t="shared" si="0"/>
        <v>2.77</v>
      </c>
      <c r="AP46" s="2">
        <v>6</v>
      </c>
      <c r="AR46" s="2">
        <f t="shared" si="1"/>
        <v>4.67</v>
      </c>
      <c r="AS46" s="342">
        <v>10</v>
      </c>
      <c r="AT46" s="2" t="s">
        <v>1467</v>
      </c>
    </row>
    <row r="47" spans="1:46" ht="30" customHeight="1" x14ac:dyDescent="0.25">
      <c r="A47" s="418"/>
      <c r="B47" s="324" t="s">
        <v>312</v>
      </c>
      <c r="C47" s="419"/>
      <c r="D47" s="420"/>
      <c r="E47" s="421"/>
      <c r="F47" s="421"/>
      <c r="G47" s="320">
        <v>1</v>
      </c>
      <c r="H47" s="39">
        <v>1</v>
      </c>
      <c r="I47" s="320">
        <v>0</v>
      </c>
      <c r="J47" s="320">
        <v>1</v>
      </c>
      <c r="K47" s="320">
        <v>1</v>
      </c>
      <c r="L47" s="39" t="s">
        <v>559</v>
      </c>
      <c r="M47" s="321">
        <v>3</v>
      </c>
      <c r="N47" s="322">
        <v>9</v>
      </c>
      <c r="O47" s="323" t="s">
        <v>235</v>
      </c>
      <c r="P47" s="323" t="s">
        <v>563</v>
      </c>
      <c r="Q47" s="323">
        <v>2.6666666666666665</v>
      </c>
      <c r="R47" s="320" t="s">
        <v>125</v>
      </c>
      <c r="S47" s="324" t="s">
        <v>270</v>
      </c>
      <c r="T47" s="320">
        <v>2.77</v>
      </c>
      <c r="U47" s="324" t="s">
        <v>268</v>
      </c>
      <c r="V47" s="320">
        <v>4.67</v>
      </c>
      <c r="W47" s="324" t="s">
        <v>167</v>
      </c>
      <c r="X47" s="320">
        <v>0.9</v>
      </c>
      <c r="Y47" s="320" t="s">
        <v>236</v>
      </c>
      <c r="Z47" s="45" t="s">
        <v>238</v>
      </c>
      <c r="AA47" s="326" t="s">
        <v>1056</v>
      </c>
      <c r="AB47" s="326"/>
      <c r="AC47" s="326"/>
      <c r="AD47" s="326"/>
      <c r="AE47" s="337"/>
      <c r="AF47" s="39"/>
      <c r="AG47" s="39"/>
      <c r="AH47" s="39"/>
      <c r="AI47" s="39" t="s">
        <v>326</v>
      </c>
      <c r="AJ47" s="39"/>
      <c r="AK47" s="39" t="s">
        <v>326</v>
      </c>
      <c r="AL47" s="39"/>
      <c r="AM47" s="39"/>
      <c r="AN47" s="327"/>
      <c r="AO47" s="39">
        <f t="shared" si="0"/>
        <v>2.77</v>
      </c>
      <c r="AP47" s="2">
        <v>7</v>
      </c>
      <c r="AR47" s="2">
        <f t="shared" si="1"/>
        <v>4.67</v>
      </c>
      <c r="AS47" s="342">
        <v>11</v>
      </c>
      <c r="AT47" s="2" t="s">
        <v>1467</v>
      </c>
    </row>
    <row r="48" spans="1:46" ht="30" customHeight="1" x14ac:dyDescent="0.25">
      <c r="A48" s="418"/>
      <c r="B48" s="324" t="s">
        <v>312</v>
      </c>
      <c r="C48" s="419"/>
      <c r="D48" s="420"/>
      <c r="E48" s="421"/>
      <c r="F48" s="421" t="s">
        <v>156</v>
      </c>
      <c r="G48" s="320">
        <v>2</v>
      </c>
      <c r="H48" s="39">
        <v>1</v>
      </c>
      <c r="I48" s="320">
        <v>1</v>
      </c>
      <c r="J48" s="320">
        <v>0</v>
      </c>
      <c r="K48" s="320">
        <v>1</v>
      </c>
      <c r="L48" s="39" t="s">
        <v>558</v>
      </c>
      <c r="M48" s="321">
        <v>3</v>
      </c>
      <c r="N48" s="322">
        <v>8</v>
      </c>
      <c r="O48" s="323" t="s">
        <v>235</v>
      </c>
      <c r="P48" s="323" t="s">
        <v>563</v>
      </c>
      <c r="Q48" s="323">
        <v>2.6666666666666665</v>
      </c>
      <c r="R48" s="320" t="s">
        <v>178</v>
      </c>
      <c r="S48" s="324" t="s">
        <v>271</v>
      </c>
      <c r="T48" s="320">
        <v>3.93</v>
      </c>
      <c r="U48" s="324" t="s">
        <v>272</v>
      </c>
      <c r="V48" s="320">
        <v>5.33</v>
      </c>
      <c r="W48" s="324" t="s">
        <v>267</v>
      </c>
      <c r="X48" s="320">
        <v>1.4</v>
      </c>
      <c r="Y48" s="320" t="s">
        <v>236</v>
      </c>
      <c r="Z48" s="39" t="s">
        <v>237</v>
      </c>
      <c r="AA48" s="326" t="s">
        <v>1056</v>
      </c>
      <c r="AB48" s="326"/>
      <c r="AC48" s="326"/>
      <c r="AD48" s="326"/>
      <c r="AE48" s="337"/>
      <c r="AF48" s="39"/>
      <c r="AG48" s="39"/>
      <c r="AH48" s="39"/>
      <c r="AI48" s="39" t="s">
        <v>326</v>
      </c>
      <c r="AJ48" s="39"/>
      <c r="AK48" s="39" t="s">
        <v>326</v>
      </c>
      <c r="AL48" s="39"/>
      <c r="AM48" s="39"/>
      <c r="AN48" s="327"/>
      <c r="AO48" s="39">
        <f t="shared" si="0"/>
        <v>3.93</v>
      </c>
      <c r="AP48" s="2">
        <v>8</v>
      </c>
      <c r="AR48" s="2">
        <f t="shared" si="1"/>
        <v>5.33</v>
      </c>
      <c r="AS48" s="342">
        <v>12</v>
      </c>
    </row>
    <row r="49" spans="1:45" ht="30" customHeight="1" thickBot="1" x14ac:dyDescent="0.3">
      <c r="A49" s="422"/>
      <c r="B49" s="332" t="s">
        <v>312</v>
      </c>
      <c r="C49" s="423"/>
      <c r="D49" s="424"/>
      <c r="E49" s="425"/>
      <c r="F49" s="425"/>
      <c r="G49" s="328">
        <v>2</v>
      </c>
      <c r="H49" s="42">
        <v>1</v>
      </c>
      <c r="I49" s="328">
        <v>0</v>
      </c>
      <c r="J49" s="328">
        <v>1</v>
      </c>
      <c r="K49" s="328">
        <v>1</v>
      </c>
      <c r="L49" s="42" t="s">
        <v>559</v>
      </c>
      <c r="M49" s="329">
        <v>3</v>
      </c>
      <c r="N49" s="330">
        <v>12</v>
      </c>
      <c r="O49" s="331" t="s">
        <v>235</v>
      </c>
      <c r="P49" s="331" t="s">
        <v>563</v>
      </c>
      <c r="Q49" s="331">
        <v>2.6666666666666665</v>
      </c>
      <c r="R49" s="328" t="s">
        <v>225</v>
      </c>
      <c r="S49" s="332" t="s">
        <v>266</v>
      </c>
      <c r="T49" s="328">
        <v>4.93</v>
      </c>
      <c r="U49" s="332" t="s">
        <v>268</v>
      </c>
      <c r="V49" s="328">
        <v>4.67</v>
      </c>
      <c r="W49" s="332" t="s">
        <v>267</v>
      </c>
      <c r="X49" s="328">
        <v>1.07</v>
      </c>
      <c r="Y49" s="328" t="s">
        <v>236</v>
      </c>
      <c r="Z49" s="44" t="s">
        <v>238</v>
      </c>
      <c r="AA49" s="334" t="s">
        <v>1056</v>
      </c>
      <c r="AB49" s="334"/>
      <c r="AC49" s="334"/>
      <c r="AD49" s="334"/>
      <c r="AE49" s="344"/>
      <c r="AF49" s="42"/>
      <c r="AG49" s="42"/>
      <c r="AH49" s="42"/>
      <c r="AI49" s="42" t="s">
        <v>326</v>
      </c>
      <c r="AJ49" s="42"/>
      <c r="AK49" s="42" t="s">
        <v>326</v>
      </c>
      <c r="AL49" s="42"/>
      <c r="AM49" s="42"/>
      <c r="AN49" s="335"/>
      <c r="AO49" s="39">
        <f t="shared" si="0"/>
        <v>4.93</v>
      </c>
      <c r="AP49" s="2">
        <v>10</v>
      </c>
      <c r="AR49" s="2">
        <f t="shared" si="1"/>
        <v>4.67</v>
      </c>
      <c r="AS49" s="342">
        <v>11</v>
      </c>
    </row>
    <row r="50" spans="1:45" ht="30" customHeight="1" x14ac:dyDescent="0.25">
      <c r="A50" s="426" t="s">
        <v>1303</v>
      </c>
      <c r="B50" s="316" t="s">
        <v>1466</v>
      </c>
      <c r="C50" s="427" t="s">
        <v>1305</v>
      </c>
      <c r="D50" s="428" t="s">
        <v>258</v>
      </c>
      <c r="E50" s="429" t="s">
        <v>258</v>
      </c>
      <c r="F50" s="429" t="s">
        <v>220</v>
      </c>
      <c r="G50" s="312">
        <v>1</v>
      </c>
      <c r="H50" s="36"/>
      <c r="I50" s="312">
        <v>3</v>
      </c>
      <c r="J50" s="312">
        <v>5</v>
      </c>
      <c r="K50" s="312">
        <v>6</v>
      </c>
      <c r="L50" s="36" t="s">
        <v>558</v>
      </c>
      <c r="M50" s="313">
        <v>3</v>
      </c>
      <c r="N50" s="314">
        <v>2</v>
      </c>
      <c r="O50" s="315" t="s">
        <v>136</v>
      </c>
      <c r="P50" s="315" t="s">
        <v>167</v>
      </c>
      <c r="Q50" s="315">
        <v>0.66666666666666663</v>
      </c>
      <c r="R50" s="312" t="s">
        <v>259</v>
      </c>
      <c r="S50" s="316" t="s">
        <v>163</v>
      </c>
      <c r="T50" s="312">
        <v>1.6</v>
      </c>
      <c r="U50" s="316" t="s">
        <v>265</v>
      </c>
      <c r="V50" s="312"/>
      <c r="W50" s="316" t="s">
        <v>162</v>
      </c>
      <c r="X50" s="312">
        <v>0.4</v>
      </c>
      <c r="Y50" s="312" t="s">
        <v>226</v>
      </c>
      <c r="Z50" s="36" t="s">
        <v>260</v>
      </c>
      <c r="AA50" s="318" t="s">
        <v>1057</v>
      </c>
      <c r="AB50" s="318"/>
      <c r="AC50" s="318"/>
      <c r="AD50" s="318"/>
      <c r="AE50" s="339"/>
      <c r="AF50" s="36"/>
      <c r="AG50" s="36" t="s">
        <v>326</v>
      </c>
      <c r="AH50" s="36"/>
      <c r="AI50" s="36"/>
      <c r="AJ50" s="36"/>
      <c r="AK50" s="36"/>
      <c r="AL50" s="36"/>
      <c r="AM50" s="36"/>
      <c r="AN50" s="319" t="s">
        <v>326</v>
      </c>
      <c r="AO50" s="39">
        <f t="shared" si="0"/>
        <v>1.6</v>
      </c>
      <c r="AP50" s="2">
        <v>2</v>
      </c>
      <c r="AR50" s="2" t="str">
        <f t="shared" si="1"/>
        <v/>
      </c>
    </row>
    <row r="51" spans="1:45" ht="30" customHeight="1" x14ac:dyDescent="0.25">
      <c r="A51" s="418"/>
      <c r="B51" s="324" t="s">
        <v>1466</v>
      </c>
      <c r="C51" s="419"/>
      <c r="D51" s="420"/>
      <c r="E51" s="421"/>
      <c r="F51" s="421"/>
      <c r="G51" s="320">
        <v>1</v>
      </c>
      <c r="H51" s="39"/>
      <c r="I51" s="320">
        <v>1</v>
      </c>
      <c r="J51" s="320">
        <v>2</v>
      </c>
      <c r="K51" s="320">
        <v>3</v>
      </c>
      <c r="L51" s="39" t="s">
        <v>559</v>
      </c>
      <c r="M51" s="321">
        <v>3</v>
      </c>
      <c r="N51" s="322">
        <v>4</v>
      </c>
      <c r="O51" s="323" t="s">
        <v>136</v>
      </c>
      <c r="P51" s="323" t="s">
        <v>167</v>
      </c>
      <c r="Q51" s="323">
        <v>0.66666666666666663</v>
      </c>
      <c r="R51" s="320" t="s">
        <v>259</v>
      </c>
      <c r="S51" s="324" t="s">
        <v>163</v>
      </c>
      <c r="T51" s="320">
        <v>1.6</v>
      </c>
      <c r="U51" s="324" t="s">
        <v>265</v>
      </c>
      <c r="V51" s="320"/>
      <c r="W51" s="324" t="s">
        <v>162</v>
      </c>
      <c r="X51" s="320">
        <v>0.4</v>
      </c>
      <c r="Y51" s="320" t="s">
        <v>226</v>
      </c>
      <c r="Z51" s="45" t="s">
        <v>1136</v>
      </c>
      <c r="AA51" s="326" t="s">
        <v>1057</v>
      </c>
      <c r="AB51" s="326"/>
      <c r="AC51" s="326"/>
      <c r="AD51" s="326"/>
      <c r="AE51" s="337"/>
      <c r="AF51" s="39"/>
      <c r="AG51" s="39" t="s">
        <v>326</v>
      </c>
      <c r="AH51" s="39"/>
      <c r="AI51" s="39"/>
      <c r="AJ51" s="39"/>
      <c r="AK51" s="39"/>
      <c r="AL51" s="39"/>
      <c r="AM51" s="39"/>
      <c r="AN51" s="327" t="s">
        <v>326</v>
      </c>
      <c r="AO51" s="39">
        <f t="shared" si="0"/>
        <v>1.6</v>
      </c>
      <c r="AP51" s="2">
        <v>2</v>
      </c>
      <c r="AR51" s="2" t="str">
        <f t="shared" si="1"/>
        <v/>
      </c>
    </row>
    <row r="52" spans="1:45" ht="30" customHeight="1" x14ac:dyDescent="0.25">
      <c r="A52" s="418"/>
      <c r="B52" s="324" t="s">
        <v>1466</v>
      </c>
      <c r="C52" s="419"/>
      <c r="D52" s="420"/>
      <c r="E52" s="421"/>
      <c r="F52" s="421" t="s">
        <v>156</v>
      </c>
      <c r="G52" s="320">
        <v>2</v>
      </c>
      <c r="H52" s="39"/>
      <c r="I52" s="320">
        <v>3</v>
      </c>
      <c r="J52" s="320">
        <v>5</v>
      </c>
      <c r="K52" s="320">
        <v>6</v>
      </c>
      <c r="L52" s="39" t="s">
        <v>558</v>
      </c>
      <c r="M52" s="321">
        <v>4</v>
      </c>
      <c r="N52" s="322">
        <v>4</v>
      </c>
      <c r="O52" s="323" t="s">
        <v>136</v>
      </c>
      <c r="P52" s="323" t="s">
        <v>167</v>
      </c>
      <c r="Q52" s="323">
        <v>0.66666666666666663</v>
      </c>
      <c r="R52" s="320" t="s">
        <v>259</v>
      </c>
      <c r="S52" s="324" t="s">
        <v>163</v>
      </c>
      <c r="T52" s="320">
        <v>1.6</v>
      </c>
      <c r="U52" s="324" t="s">
        <v>265</v>
      </c>
      <c r="V52" s="320"/>
      <c r="W52" s="324" t="s">
        <v>162</v>
      </c>
      <c r="X52" s="320">
        <v>0.4</v>
      </c>
      <c r="Y52" s="320" t="s">
        <v>226</v>
      </c>
      <c r="Z52" s="39" t="s">
        <v>260</v>
      </c>
      <c r="AA52" s="326" t="s">
        <v>1057</v>
      </c>
      <c r="AB52" s="326"/>
      <c r="AC52" s="326"/>
      <c r="AD52" s="326"/>
      <c r="AE52" s="337"/>
      <c r="AF52" s="39"/>
      <c r="AG52" s="39" t="s">
        <v>326</v>
      </c>
      <c r="AH52" s="39"/>
      <c r="AI52" s="39"/>
      <c r="AJ52" s="39"/>
      <c r="AK52" s="39"/>
      <c r="AL52" s="39"/>
      <c r="AM52" s="39"/>
      <c r="AN52" s="327" t="s">
        <v>326</v>
      </c>
      <c r="AO52" s="39">
        <f t="shared" si="0"/>
        <v>1.6</v>
      </c>
      <c r="AP52" s="2">
        <v>2</v>
      </c>
      <c r="AR52" s="2" t="str">
        <f t="shared" si="1"/>
        <v/>
      </c>
    </row>
    <row r="53" spans="1:45" ht="30" customHeight="1" x14ac:dyDescent="0.25">
      <c r="A53" s="418"/>
      <c r="B53" s="324" t="s">
        <v>1466</v>
      </c>
      <c r="C53" s="419"/>
      <c r="D53" s="420"/>
      <c r="E53" s="421"/>
      <c r="F53" s="421"/>
      <c r="G53" s="320">
        <v>2</v>
      </c>
      <c r="H53" s="39"/>
      <c r="I53" s="320">
        <v>1</v>
      </c>
      <c r="J53" s="320">
        <v>2</v>
      </c>
      <c r="K53" s="320">
        <v>3</v>
      </c>
      <c r="L53" s="39" t="s">
        <v>559</v>
      </c>
      <c r="M53" s="321">
        <v>4</v>
      </c>
      <c r="N53" s="322">
        <v>6</v>
      </c>
      <c r="O53" s="323" t="s">
        <v>136</v>
      </c>
      <c r="P53" s="323" t="s">
        <v>167</v>
      </c>
      <c r="Q53" s="323">
        <v>0.66666666666666663</v>
      </c>
      <c r="R53" s="320" t="s">
        <v>125</v>
      </c>
      <c r="S53" s="324" t="s">
        <v>270</v>
      </c>
      <c r="T53" s="320">
        <v>2.77</v>
      </c>
      <c r="U53" s="324" t="s">
        <v>265</v>
      </c>
      <c r="V53" s="320"/>
      <c r="W53" s="324" t="s">
        <v>167</v>
      </c>
      <c r="X53" s="320">
        <v>0.9</v>
      </c>
      <c r="Y53" s="320" t="s">
        <v>226</v>
      </c>
      <c r="Z53" s="45" t="s">
        <v>1136</v>
      </c>
      <c r="AA53" s="326" t="s">
        <v>1057</v>
      </c>
      <c r="AB53" s="326"/>
      <c r="AC53" s="326"/>
      <c r="AD53" s="326"/>
      <c r="AE53" s="337"/>
      <c r="AF53" s="39"/>
      <c r="AG53" s="39" t="s">
        <v>326</v>
      </c>
      <c r="AH53" s="39"/>
      <c r="AI53" s="39"/>
      <c r="AJ53" s="39"/>
      <c r="AK53" s="39"/>
      <c r="AL53" s="39"/>
      <c r="AM53" s="39"/>
      <c r="AN53" s="327" t="s">
        <v>326</v>
      </c>
      <c r="AO53" s="39">
        <f t="shared" si="0"/>
        <v>2.77</v>
      </c>
      <c r="AP53" s="2">
        <v>4</v>
      </c>
      <c r="AR53" s="2" t="str">
        <f t="shared" si="1"/>
        <v/>
      </c>
    </row>
    <row r="54" spans="1:45" ht="30" customHeight="1" x14ac:dyDescent="0.25">
      <c r="A54" s="418" t="s">
        <v>1300</v>
      </c>
      <c r="B54" s="324" t="s">
        <v>314</v>
      </c>
      <c r="C54" s="419" t="s">
        <v>1305</v>
      </c>
      <c r="D54" s="420" t="s">
        <v>233</v>
      </c>
      <c r="E54" s="421" t="s">
        <v>233</v>
      </c>
      <c r="F54" s="421" t="s">
        <v>220</v>
      </c>
      <c r="G54" s="320">
        <v>1</v>
      </c>
      <c r="H54" s="39"/>
      <c r="I54" s="320">
        <v>1</v>
      </c>
      <c r="J54" s="320">
        <v>2</v>
      </c>
      <c r="K54" s="320">
        <v>3</v>
      </c>
      <c r="L54" s="39" t="s">
        <v>558</v>
      </c>
      <c r="M54" s="321">
        <v>4</v>
      </c>
      <c r="N54" s="322">
        <v>4</v>
      </c>
      <c r="O54" s="323" t="s">
        <v>152</v>
      </c>
      <c r="P54" s="323" t="s">
        <v>267</v>
      </c>
      <c r="Q54" s="323">
        <v>1.33</v>
      </c>
      <c r="R54" s="320" t="s">
        <v>128</v>
      </c>
      <c r="S54" s="324" t="s">
        <v>264</v>
      </c>
      <c r="T54" s="320">
        <v>3.77</v>
      </c>
      <c r="U54" s="324" t="s">
        <v>265</v>
      </c>
      <c r="V54" s="320"/>
      <c r="W54" s="324" t="s">
        <v>167</v>
      </c>
      <c r="X54" s="320">
        <v>0.56999999999999995</v>
      </c>
      <c r="Y54" s="320" t="s">
        <v>226</v>
      </c>
      <c r="Z54" s="39"/>
      <c r="AA54" s="325" t="s">
        <v>1058</v>
      </c>
      <c r="AB54" s="325"/>
      <c r="AC54" s="325"/>
      <c r="AD54" s="326"/>
      <c r="AE54" s="337"/>
      <c r="AF54" s="39"/>
      <c r="AG54" s="39"/>
      <c r="AH54" s="39"/>
      <c r="AI54" s="39"/>
      <c r="AJ54" s="39"/>
      <c r="AK54" s="39"/>
      <c r="AL54" s="39" t="s">
        <v>326</v>
      </c>
      <c r="AM54" s="39"/>
      <c r="AN54" s="327" t="s">
        <v>326</v>
      </c>
      <c r="AO54" s="39">
        <f t="shared" si="0"/>
        <v>3.77</v>
      </c>
      <c r="AP54" s="2">
        <v>5</v>
      </c>
      <c r="AQ54" s="2">
        <v>-2</v>
      </c>
      <c r="AR54" s="2" t="str">
        <f t="shared" si="1"/>
        <v/>
      </c>
    </row>
    <row r="55" spans="1:45" ht="30" customHeight="1" x14ac:dyDescent="0.25">
      <c r="A55" s="418"/>
      <c r="B55" s="324" t="s">
        <v>314</v>
      </c>
      <c r="C55" s="419"/>
      <c r="D55" s="420"/>
      <c r="E55" s="421"/>
      <c r="F55" s="421"/>
      <c r="G55" s="320">
        <v>1</v>
      </c>
      <c r="H55" s="39"/>
      <c r="I55" s="320">
        <v>1</v>
      </c>
      <c r="J55" s="320">
        <v>1</v>
      </c>
      <c r="K55" s="320">
        <v>1</v>
      </c>
      <c r="L55" s="39" t="s">
        <v>559</v>
      </c>
      <c r="M55" s="321">
        <v>4</v>
      </c>
      <c r="N55" s="322">
        <v>5</v>
      </c>
      <c r="O55" s="323" t="s">
        <v>152</v>
      </c>
      <c r="P55" s="323" t="s">
        <v>267</v>
      </c>
      <c r="Q55" s="323">
        <v>1.33</v>
      </c>
      <c r="R55" s="320" t="s">
        <v>128</v>
      </c>
      <c r="S55" s="324" t="s">
        <v>264</v>
      </c>
      <c r="T55" s="320">
        <v>3.77</v>
      </c>
      <c r="U55" s="324" t="s">
        <v>265</v>
      </c>
      <c r="V55" s="320"/>
      <c r="W55" s="324" t="s">
        <v>167</v>
      </c>
      <c r="X55" s="320">
        <v>0.56999999999999995</v>
      </c>
      <c r="Y55" s="320" t="s">
        <v>226</v>
      </c>
      <c r="Z55" s="39"/>
      <c r="AA55" s="325" t="s">
        <v>1058</v>
      </c>
      <c r="AB55" s="325"/>
      <c r="AC55" s="325"/>
      <c r="AD55" s="326" t="s">
        <v>1130</v>
      </c>
      <c r="AE55" s="337"/>
      <c r="AF55" s="39"/>
      <c r="AG55" s="39"/>
      <c r="AH55" s="39"/>
      <c r="AI55" s="39"/>
      <c r="AJ55" s="39"/>
      <c r="AK55" s="39"/>
      <c r="AL55" s="39" t="s">
        <v>326</v>
      </c>
      <c r="AM55" s="39"/>
      <c r="AN55" s="327" t="s">
        <v>326</v>
      </c>
      <c r="AO55" s="39">
        <f t="shared" si="0"/>
        <v>3.77</v>
      </c>
      <c r="AP55" s="2">
        <v>5</v>
      </c>
      <c r="AQ55" s="2">
        <v>-2</v>
      </c>
      <c r="AR55" s="2" t="str">
        <f t="shared" si="1"/>
        <v/>
      </c>
    </row>
    <row r="56" spans="1:45" ht="30" customHeight="1" x14ac:dyDescent="0.25">
      <c r="A56" s="418"/>
      <c r="B56" s="324" t="s">
        <v>314</v>
      </c>
      <c r="C56" s="419"/>
      <c r="D56" s="420"/>
      <c r="E56" s="421"/>
      <c r="F56" s="421" t="s">
        <v>156</v>
      </c>
      <c r="G56" s="320">
        <v>2</v>
      </c>
      <c r="H56" s="39"/>
      <c r="I56" s="320">
        <v>1</v>
      </c>
      <c r="J56" s="320">
        <v>2</v>
      </c>
      <c r="K56" s="320">
        <v>3</v>
      </c>
      <c r="L56" s="39" t="s">
        <v>558</v>
      </c>
      <c r="M56" s="321">
        <v>4</v>
      </c>
      <c r="N56" s="322">
        <v>5</v>
      </c>
      <c r="O56" s="323" t="s">
        <v>234</v>
      </c>
      <c r="P56" s="323" t="s">
        <v>561</v>
      </c>
      <c r="Q56" s="323">
        <v>2</v>
      </c>
      <c r="R56" s="320" t="s">
        <v>225</v>
      </c>
      <c r="S56" s="324" t="s">
        <v>266</v>
      </c>
      <c r="T56" s="320">
        <v>4.93</v>
      </c>
      <c r="U56" s="324" t="s">
        <v>265</v>
      </c>
      <c r="V56" s="320"/>
      <c r="W56" s="324" t="s">
        <v>267</v>
      </c>
      <c r="X56" s="320">
        <v>1.07</v>
      </c>
      <c r="Y56" s="320" t="s">
        <v>226</v>
      </c>
      <c r="Z56" s="39"/>
      <c r="AA56" s="325" t="s">
        <v>1059</v>
      </c>
      <c r="AB56" s="325"/>
      <c r="AC56" s="325"/>
      <c r="AD56" s="326"/>
      <c r="AE56" s="337"/>
      <c r="AF56" s="39"/>
      <c r="AG56" s="39"/>
      <c r="AH56" s="39"/>
      <c r="AI56" s="39"/>
      <c r="AJ56" s="39"/>
      <c r="AK56" s="39"/>
      <c r="AL56" s="39" t="s">
        <v>326</v>
      </c>
      <c r="AM56" s="39"/>
      <c r="AN56" s="327" t="s">
        <v>326</v>
      </c>
      <c r="AO56" s="39">
        <f t="shared" si="0"/>
        <v>4.93</v>
      </c>
      <c r="AP56" s="2">
        <v>7</v>
      </c>
      <c r="AQ56" s="2">
        <v>-3</v>
      </c>
      <c r="AR56" s="2" t="str">
        <f t="shared" si="1"/>
        <v/>
      </c>
    </row>
    <row r="57" spans="1:45" ht="30" customHeight="1" x14ac:dyDescent="0.25">
      <c r="A57" s="418"/>
      <c r="B57" s="324" t="s">
        <v>314</v>
      </c>
      <c r="C57" s="419"/>
      <c r="D57" s="420"/>
      <c r="E57" s="421"/>
      <c r="F57" s="421"/>
      <c r="G57" s="320">
        <v>2</v>
      </c>
      <c r="H57" s="39"/>
      <c r="I57" s="320">
        <v>1</v>
      </c>
      <c r="J57" s="320">
        <v>1</v>
      </c>
      <c r="K57" s="320">
        <v>1</v>
      </c>
      <c r="L57" s="39" t="s">
        <v>559</v>
      </c>
      <c r="M57" s="321">
        <v>4</v>
      </c>
      <c r="N57" s="322">
        <v>8</v>
      </c>
      <c r="O57" s="323" t="s">
        <v>234</v>
      </c>
      <c r="P57" s="323" t="s">
        <v>561</v>
      </c>
      <c r="Q57" s="323">
        <v>2</v>
      </c>
      <c r="R57" s="320" t="s">
        <v>225</v>
      </c>
      <c r="S57" s="324" t="s">
        <v>266</v>
      </c>
      <c r="T57" s="320">
        <v>4.93</v>
      </c>
      <c r="U57" s="324" t="s">
        <v>265</v>
      </c>
      <c r="V57" s="320"/>
      <c r="W57" s="324" t="s">
        <v>267</v>
      </c>
      <c r="X57" s="320">
        <v>1.07</v>
      </c>
      <c r="Y57" s="320" t="s">
        <v>226</v>
      </c>
      <c r="Z57" s="39"/>
      <c r="AA57" s="325" t="s">
        <v>1059</v>
      </c>
      <c r="AB57" s="325"/>
      <c r="AC57" s="325"/>
      <c r="AD57" s="326" t="s">
        <v>1130</v>
      </c>
      <c r="AE57" s="337"/>
      <c r="AF57" s="39"/>
      <c r="AG57" s="39"/>
      <c r="AH57" s="39"/>
      <c r="AI57" s="39"/>
      <c r="AJ57" s="39"/>
      <c r="AK57" s="39"/>
      <c r="AL57" s="39" t="s">
        <v>326</v>
      </c>
      <c r="AM57" s="39"/>
      <c r="AN57" s="327" t="s">
        <v>326</v>
      </c>
      <c r="AO57" s="39">
        <f t="shared" si="0"/>
        <v>4.93</v>
      </c>
      <c r="AP57" s="2">
        <v>7</v>
      </c>
      <c r="AQ57" s="2">
        <v>-3</v>
      </c>
      <c r="AR57" s="2" t="str">
        <f t="shared" si="1"/>
        <v/>
      </c>
    </row>
    <row r="58" spans="1:45" ht="30" customHeight="1" x14ac:dyDescent="0.25">
      <c r="A58" s="418" t="s">
        <v>1302</v>
      </c>
      <c r="B58" s="324" t="s">
        <v>312</v>
      </c>
      <c r="C58" s="419" t="s">
        <v>1306</v>
      </c>
      <c r="D58" s="420" t="s">
        <v>228</v>
      </c>
      <c r="E58" s="421" t="s">
        <v>228</v>
      </c>
      <c r="F58" s="421" t="s">
        <v>220</v>
      </c>
      <c r="G58" s="320">
        <v>1</v>
      </c>
      <c r="H58" s="39"/>
      <c r="I58" s="320">
        <v>1</v>
      </c>
      <c r="J58" s="320">
        <v>0</v>
      </c>
      <c r="K58" s="320">
        <v>1</v>
      </c>
      <c r="L58" s="39" t="s">
        <v>558</v>
      </c>
      <c r="M58" s="321">
        <v>3</v>
      </c>
      <c r="N58" s="322">
        <v>8</v>
      </c>
      <c r="O58" s="323" t="s">
        <v>229</v>
      </c>
      <c r="P58" s="323" t="s">
        <v>562</v>
      </c>
      <c r="Q58" s="323">
        <v>2.1666666666666665</v>
      </c>
      <c r="R58" s="320" t="s">
        <v>128</v>
      </c>
      <c r="S58" s="324" t="s">
        <v>264</v>
      </c>
      <c r="T58" s="320">
        <v>3.77</v>
      </c>
      <c r="U58" s="324" t="s">
        <v>265</v>
      </c>
      <c r="V58" s="320"/>
      <c r="W58" s="324" t="s">
        <v>167</v>
      </c>
      <c r="X58" s="320">
        <v>0.56999999999999995</v>
      </c>
      <c r="Y58" s="320" t="s">
        <v>226</v>
      </c>
      <c r="Z58" s="39" t="s">
        <v>1141</v>
      </c>
      <c r="AA58" s="325" t="s">
        <v>1046</v>
      </c>
      <c r="AB58" s="325">
        <v>1</v>
      </c>
      <c r="AC58" s="325"/>
      <c r="AD58" s="326"/>
      <c r="AE58" s="337"/>
      <c r="AF58" s="39"/>
      <c r="AG58" s="39" t="s">
        <v>326</v>
      </c>
      <c r="AH58" s="39"/>
      <c r="AI58" s="39" t="s">
        <v>326</v>
      </c>
      <c r="AJ58" s="39"/>
      <c r="AK58" s="39"/>
      <c r="AL58" s="39"/>
      <c r="AM58" s="39"/>
      <c r="AN58" s="327"/>
      <c r="AO58" s="39">
        <f t="shared" si="0"/>
        <v>4.34</v>
      </c>
      <c r="AP58" s="2">
        <v>6</v>
      </c>
      <c r="AR58" s="2" t="str">
        <f t="shared" si="1"/>
        <v/>
      </c>
    </row>
    <row r="59" spans="1:45" ht="30" customHeight="1" x14ac:dyDescent="0.25">
      <c r="A59" s="418"/>
      <c r="B59" s="324" t="s">
        <v>312</v>
      </c>
      <c r="C59" s="419"/>
      <c r="D59" s="420"/>
      <c r="E59" s="421"/>
      <c r="F59" s="421"/>
      <c r="G59" s="320">
        <v>1</v>
      </c>
      <c r="H59" s="39"/>
      <c r="I59" s="320">
        <v>0</v>
      </c>
      <c r="J59" s="320">
        <v>1</v>
      </c>
      <c r="K59" s="320">
        <v>1</v>
      </c>
      <c r="L59" s="39" t="s">
        <v>559</v>
      </c>
      <c r="M59" s="321">
        <v>3</v>
      </c>
      <c r="N59" s="322">
        <v>10</v>
      </c>
      <c r="O59" s="323" t="s">
        <v>229</v>
      </c>
      <c r="P59" s="323" t="s">
        <v>562</v>
      </c>
      <c r="Q59" s="323">
        <v>2.1666666666666665</v>
      </c>
      <c r="R59" s="320" t="s">
        <v>128</v>
      </c>
      <c r="S59" s="324" t="s">
        <v>264</v>
      </c>
      <c r="T59" s="320">
        <v>3.77</v>
      </c>
      <c r="U59" s="324" t="s">
        <v>265</v>
      </c>
      <c r="V59" s="320"/>
      <c r="W59" s="324" t="s">
        <v>167</v>
      </c>
      <c r="X59" s="320">
        <v>0.56999999999999995</v>
      </c>
      <c r="Y59" s="320" t="s">
        <v>226</v>
      </c>
      <c r="Z59" s="45" t="s">
        <v>1142</v>
      </c>
      <c r="AA59" s="325" t="s">
        <v>1047</v>
      </c>
      <c r="AB59" s="325">
        <v>2</v>
      </c>
      <c r="AC59" s="325"/>
      <c r="AD59" s="326"/>
      <c r="AE59" s="337"/>
      <c r="AF59" s="39"/>
      <c r="AG59" s="39" t="s">
        <v>326</v>
      </c>
      <c r="AH59" s="39"/>
      <c r="AI59" s="39" t="s">
        <v>326</v>
      </c>
      <c r="AJ59" s="39"/>
      <c r="AK59" s="39"/>
      <c r="AL59" s="39"/>
      <c r="AM59" s="39"/>
      <c r="AN59" s="327"/>
      <c r="AO59" s="39">
        <f t="shared" si="0"/>
        <v>4.91</v>
      </c>
      <c r="AP59" s="2">
        <v>7</v>
      </c>
      <c r="AR59" s="2" t="str">
        <f t="shared" si="1"/>
        <v/>
      </c>
    </row>
    <row r="60" spans="1:45" ht="30" customHeight="1" x14ac:dyDescent="0.25">
      <c r="A60" s="418"/>
      <c r="B60" s="324" t="s">
        <v>312</v>
      </c>
      <c r="C60" s="419"/>
      <c r="D60" s="420"/>
      <c r="E60" s="421"/>
      <c r="F60" s="421" t="s">
        <v>156</v>
      </c>
      <c r="G60" s="320">
        <v>2</v>
      </c>
      <c r="H60" s="39"/>
      <c r="I60" s="320">
        <v>1</v>
      </c>
      <c r="J60" s="320">
        <v>0</v>
      </c>
      <c r="K60" s="320">
        <v>1</v>
      </c>
      <c r="L60" s="39" t="s">
        <v>558</v>
      </c>
      <c r="M60" s="321">
        <v>3</v>
      </c>
      <c r="N60" s="322">
        <v>10</v>
      </c>
      <c r="O60" s="323" t="s">
        <v>230</v>
      </c>
      <c r="P60" s="323" t="s">
        <v>564</v>
      </c>
      <c r="Q60" s="323">
        <v>3.5</v>
      </c>
      <c r="R60" s="320" t="s">
        <v>231</v>
      </c>
      <c r="S60" s="324" t="s">
        <v>269</v>
      </c>
      <c r="T60" s="320">
        <v>5.93</v>
      </c>
      <c r="U60" s="324" t="s">
        <v>265</v>
      </c>
      <c r="V60" s="320"/>
      <c r="W60" s="324" t="s">
        <v>267</v>
      </c>
      <c r="X60" s="320">
        <v>0.73</v>
      </c>
      <c r="Y60" s="320" t="s">
        <v>226</v>
      </c>
      <c r="Z60" s="39" t="s">
        <v>1141</v>
      </c>
      <c r="AA60" s="325" t="s">
        <v>1046</v>
      </c>
      <c r="AB60" s="325">
        <v>1</v>
      </c>
      <c r="AC60" s="325"/>
      <c r="AD60" s="326"/>
      <c r="AE60" s="337"/>
      <c r="AF60" s="39"/>
      <c r="AG60" s="39" t="s">
        <v>326</v>
      </c>
      <c r="AH60" s="39"/>
      <c r="AI60" s="39" t="s">
        <v>326</v>
      </c>
      <c r="AJ60" s="39"/>
      <c r="AK60" s="39"/>
      <c r="AL60" s="39"/>
      <c r="AM60" s="39"/>
      <c r="AN60" s="327"/>
      <c r="AO60" s="39">
        <f t="shared" si="0"/>
        <v>6.66</v>
      </c>
      <c r="AP60" s="2">
        <v>9</v>
      </c>
      <c r="AR60" s="2" t="str">
        <f t="shared" si="1"/>
        <v/>
      </c>
    </row>
    <row r="61" spans="1:45" ht="30" customHeight="1" thickBot="1" x14ac:dyDescent="0.3">
      <c r="A61" s="422"/>
      <c r="B61" s="332" t="s">
        <v>312</v>
      </c>
      <c r="C61" s="423"/>
      <c r="D61" s="424"/>
      <c r="E61" s="425"/>
      <c r="F61" s="425"/>
      <c r="G61" s="328">
        <v>2</v>
      </c>
      <c r="H61" s="42"/>
      <c r="I61" s="328">
        <v>0</v>
      </c>
      <c r="J61" s="328">
        <v>1</v>
      </c>
      <c r="K61" s="328">
        <v>1</v>
      </c>
      <c r="L61" s="42" t="s">
        <v>559</v>
      </c>
      <c r="M61" s="329">
        <v>3</v>
      </c>
      <c r="N61" s="330">
        <v>12</v>
      </c>
      <c r="O61" s="331" t="s">
        <v>230</v>
      </c>
      <c r="P61" s="331" t="s">
        <v>564</v>
      </c>
      <c r="Q61" s="331">
        <v>3.5</v>
      </c>
      <c r="R61" s="328" t="s">
        <v>231</v>
      </c>
      <c r="S61" s="332" t="s">
        <v>269</v>
      </c>
      <c r="T61" s="328">
        <v>5.93</v>
      </c>
      <c r="U61" s="332" t="s">
        <v>265</v>
      </c>
      <c r="V61" s="328"/>
      <c r="W61" s="332" t="s">
        <v>267</v>
      </c>
      <c r="X61" s="328">
        <v>0.73</v>
      </c>
      <c r="Y61" s="328" t="s">
        <v>226</v>
      </c>
      <c r="Z61" s="44" t="s">
        <v>1142</v>
      </c>
      <c r="AA61" s="333" t="s">
        <v>1047</v>
      </c>
      <c r="AB61" s="333">
        <v>2</v>
      </c>
      <c r="AC61" s="333"/>
      <c r="AD61" s="334"/>
      <c r="AE61" s="344"/>
      <c r="AF61" s="42"/>
      <c r="AG61" s="42" t="s">
        <v>326</v>
      </c>
      <c r="AH61" s="42"/>
      <c r="AI61" s="42" t="s">
        <v>326</v>
      </c>
      <c r="AJ61" s="42"/>
      <c r="AK61" s="42"/>
      <c r="AL61" s="42"/>
      <c r="AM61" s="42"/>
      <c r="AN61" s="335"/>
      <c r="AO61" s="39">
        <f t="shared" si="0"/>
        <v>7.39</v>
      </c>
      <c r="AP61" s="2">
        <v>10</v>
      </c>
      <c r="AR61" s="2" t="str">
        <f t="shared" si="1"/>
        <v/>
      </c>
    </row>
    <row r="62" spans="1:45" ht="30" customHeight="1" x14ac:dyDescent="0.25">
      <c r="A62" s="426" t="s">
        <v>1300</v>
      </c>
      <c r="B62" s="316" t="s">
        <v>314</v>
      </c>
      <c r="C62" s="427" t="s">
        <v>1305</v>
      </c>
      <c r="D62" s="428" t="s">
        <v>1469</v>
      </c>
      <c r="E62" s="429"/>
      <c r="F62" s="429" t="s">
        <v>220</v>
      </c>
      <c r="G62" s="312">
        <v>1</v>
      </c>
      <c r="H62" s="36"/>
      <c r="I62" s="312">
        <v>1</v>
      </c>
      <c r="J62" s="312">
        <v>2</v>
      </c>
      <c r="K62" s="312">
        <v>3</v>
      </c>
      <c r="L62" s="36" t="s">
        <v>558</v>
      </c>
      <c r="M62" s="313">
        <v>4</v>
      </c>
      <c r="N62" s="314">
        <v>2</v>
      </c>
      <c r="O62" s="315" t="s">
        <v>136</v>
      </c>
      <c r="P62" s="315" t="s">
        <v>167</v>
      </c>
      <c r="Q62" s="315">
        <v>0.66666666666666663</v>
      </c>
      <c r="R62" s="312" t="s">
        <v>125</v>
      </c>
      <c r="S62" s="316" t="s">
        <v>270</v>
      </c>
      <c r="T62" s="312">
        <v>2.77</v>
      </c>
      <c r="U62" s="316" t="s">
        <v>268</v>
      </c>
      <c r="V62" s="312">
        <v>4.67</v>
      </c>
      <c r="W62" s="316" t="s">
        <v>167</v>
      </c>
      <c r="X62" s="312">
        <v>0.9</v>
      </c>
      <c r="Y62" s="312" t="s">
        <v>236</v>
      </c>
      <c r="Z62" s="36"/>
      <c r="AA62" s="317" t="s">
        <v>1046</v>
      </c>
      <c r="AB62" s="317">
        <v>1</v>
      </c>
      <c r="AC62" s="317"/>
      <c r="AD62" s="318" t="s">
        <v>1475</v>
      </c>
      <c r="AE62" s="339" t="s">
        <v>326</v>
      </c>
      <c r="AF62" s="36"/>
      <c r="AG62" s="36"/>
      <c r="AH62" s="36"/>
      <c r="AI62" s="36" t="s">
        <v>326</v>
      </c>
      <c r="AJ62" s="36"/>
      <c r="AK62" s="36"/>
      <c r="AL62" s="36"/>
      <c r="AM62" s="36"/>
      <c r="AN62" s="319"/>
      <c r="AO62" s="39">
        <f>T62+MIN(X62*AB62,AB62)</f>
        <v>3.67</v>
      </c>
      <c r="AP62" s="2">
        <v>5</v>
      </c>
      <c r="AR62" s="2">
        <f>IF(U62="-","",V62+MIN(X62*AC62,AC62))</f>
        <v>4.67</v>
      </c>
      <c r="AS62" s="342">
        <v>8</v>
      </c>
    </row>
    <row r="63" spans="1:45" ht="30" customHeight="1" x14ac:dyDescent="0.25">
      <c r="A63" s="418"/>
      <c r="B63" s="324" t="s">
        <v>314</v>
      </c>
      <c r="C63" s="419"/>
      <c r="D63" s="420"/>
      <c r="E63" s="421"/>
      <c r="F63" s="421"/>
      <c r="G63" s="320">
        <v>1</v>
      </c>
      <c r="H63" s="39"/>
      <c r="I63" s="320">
        <v>1</v>
      </c>
      <c r="J63" s="320">
        <v>1</v>
      </c>
      <c r="K63" s="320">
        <v>1</v>
      </c>
      <c r="L63" s="39" t="s">
        <v>559</v>
      </c>
      <c r="M63" s="321">
        <v>4</v>
      </c>
      <c r="N63" s="322">
        <v>5</v>
      </c>
      <c r="O63" s="323" t="s">
        <v>136</v>
      </c>
      <c r="P63" s="323">
        <v>0.2</v>
      </c>
      <c r="Q63" s="323">
        <v>0.67</v>
      </c>
      <c r="R63" s="320" t="s">
        <v>125</v>
      </c>
      <c r="S63" s="324" t="s">
        <v>270</v>
      </c>
      <c r="T63" s="320">
        <v>2.77</v>
      </c>
      <c r="U63" s="324" t="s">
        <v>268</v>
      </c>
      <c r="V63" s="320">
        <v>4.67</v>
      </c>
      <c r="W63" s="324" t="s">
        <v>167</v>
      </c>
      <c r="X63" s="320">
        <v>0.9</v>
      </c>
      <c r="Y63" s="320" t="s">
        <v>236</v>
      </c>
      <c r="Z63" s="45"/>
      <c r="AA63" s="325" t="s">
        <v>1046</v>
      </c>
      <c r="AB63" s="325">
        <v>1</v>
      </c>
      <c r="AC63" s="325"/>
      <c r="AD63" s="325" t="s">
        <v>1476</v>
      </c>
      <c r="AE63" s="337" t="s">
        <v>326</v>
      </c>
      <c r="AF63" s="39"/>
      <c r="AG63" s="39"/>
      <c r="AH63" s="39"/>
      <c r="AI63" s="39" t="s">
        <v>326</v>
      </c>
      <c r="AJ63" s="39"/>
      <c r="AK63" s="39"/>
      <c r="AL63" s="39"/>
      <c r="AM63" s="39"/>
      <c r="AN63" s="327"/>
      <c r="AO63" s="39">
        <f t="shared" ref="AO63:AO81" si="2">T63+MIN(X63*AB63,AB63)</f>
        <v>3.67</v>
      </c>
      <c r="AP63" s="2">
        <v>5</v>
      </c>
      <c r="AR63" s="2">
        <f t="shared" ref="AR63:AR81" si="3">IF(U63="-","",V63+MIN(X63*AC63,AC63))</f>
        <v>4.67</v>
      </c>
      <c r="AS63" s="342">
        <v>8</v>
      </c>
    </row>
    <row r="64" spans="1:45" ht="30" customHeight="1" x14ac:dyDescent="0.25">
      <c r="A64" s="418"/>
      <c r="B64" s="324" t="s">
        <v>314</v>
      </c>
      <c r="C64" s="419"/>
      <c r="D64" s="420"/>
      <c r="E64" s="421"/>
      <c r="F64" s="421" t="s">
        <v>156</v>
      </c>
      <c r="G64" s="320">
        <v>2</v>
      </c>
      <c r="H64" s="39"/>
      <c r="I64" s="320">
        <v>1</v>
      </c>
      <c r="J64" s="320">
        <v>2</v>
      </c>
      <c r="K64" s="320">
        <v>3</v>
      </c>
      <c r="L64" s="39" t="s">
        <v>558</v>
      </c>
      <c r="M64" s="321">
        <v>4</v>
      </c>
      <c r="N64" s="322">
        <v>5</v>
      </c>
      <c r="O64" s="323" t="s">
        <v>136</v>
      </c>
      <c r="P64" s="323">
        <v>0.2</v>
      </c>
      <c r="Q64" s="323">
        <v>0.67</v>
      </c>
      <c r="R64" s="320" t="s">
        <v>125</v>
      </c>
      <c r="S64" s="324" t="s">
        <v>270</v>
      </c>
      <c r="T64" s="320">
        <v>2.77</v>
      </c>
      <c r="U64" s="324" t="s">
        <v>268</v>
      </c>
      <c r="V64" s="320">
        <v>4.67</v>
      </c>
      <c r="W64" s="324" t="s">
        <v>167</v>
      </c>
      <c r="X64" s="320">
        <v>0.9</v>
      </c>
      <c r="Y64" s="320" t="s">
        <v>236</v>
      </c>
      <c r="Z64" s="45"/>
      <c r="AA64" s="325" t="s">
        <v>1047</v>
      </c>
      <c r="AB64" s="325">
        <v>2</v>
      </c>
      <c r="AC64" s="325"/>
      <c r="AD64" s="326" t="s">
        <v>1475</v>
      </c>
      <c r="AE64" s="337" t="s">
        <v>326</v>
      </c>
      <c r="AF64" s="39"/>
      <c r="AG64" s="39"/>
      <c r="AH64" s="39"/>
      <c r="AI64" s="39" t="s">
        <v>326</v>
      </c>
      <c r="AJ64" s="39"/>
      <c r="AK64" s="39"/>
      <c r="AL64" s="39"/>
      <c r="AM64" s="39"/>
      <c r="AN64" s="327"/>
      <c r="AO64" s="39">
        <f t="shared" si="2"/>
        <v>4.57</v>
      </c>
      <c r="AP64" s="2">
        <v>6</v>
      </c>
      <c r="AR64" s="2">
        <f t="shared" si="3"/>
        <v>4.67</v>
      </c>
      <c r="AS64" s="342">
        <v>8</v>
      </c>
    </row>
    <row r="65" spans="1:45" ht="30" customHeight="1" x14ac:dyDescent="0.25">
      <c r="A65" s="418"/>
      <c r="B65" s="324" t="s">
        <v>314</v>
      </c>
      <c r="C65" s="419"/>
      <c r="D65" s="420"/>
      <c r="E65" s="421"/>
      <c r="F65" s="421"/>
      <c r="G65" s="320">
        <v>2</v>
      </c>
      <c r="H65" s="39"/>
      <c r="I65" s="320">
        <v>1</v>
      </c>
      <c r="J65" s="320">
        <v>1</v>
      </c>
      <c r="K65" s="320">
        <v>1</v>
      </c>
      <c r="L65" s="39" t="s">
        <v>559</v>
      </c>
      <c r="M65" s="321">
        <v>4</v>
      </c>
      <c r="N65" s="322">
        <v>8</v>
      </c>
      <c r="O65" s="323" t="s">
        <v>136</v>
      </c>
      <c r="P65" s="323">
        <v>0.2</v>
      </c>
      <c r="Q65" s="323">
        <v>0.67</v>
      </c>
      <c r="R65" s="320" t="s">
        <v>178</v>
      </c>
      <c r="S65" s="324" t="s">
        <v>266</v>
      </c>
      <c r="T65" s="320">
        <v>4.93</v>
      </c>
      <c r="U65" s="120" t="s">
        <v>272</v>
      </c>
      <c r="V65" s="117">
        <v>5.33</v>
      </c>
      <c r="W65" s="324" t="s">
        <v>267</v>
      </c>
      <c r="X65" s="320">
        <v>1.4</v>
      </c>
      <c r="Y65" s="320" t="s">
        <v>236</v>
      </c>
      <c r="Z65" s="45"/>
      <c r="AA65" s="325" t="s">
        <v>1047</v>
      </c>
      <c r="AB65" s="325">
        <v>2</v>
      </c>
      <c r="AC65" s="325"/>
      <c r="AD65" s="325" t="s">
        <v>1476</v>
      </c>
      <c r="AE65" s="337" t="s">
        <v>326</v>
      </c>
      <c r="AF65" s="39"/>
      <c r="AG65" s="39"/>
      <c r="AH65" s="39"/>
      <c r="AI65" s="39" t="s">
        <v>326</v>
      </c>
      <c r="AJ65" s="39"/>
      <c r="AK65" s="39"/>
      <c r="AL65" s="39"/>
      <c r="AM65" s="39"/>
      <c r="AN65" s="327"/>
      <c r="AO65" s="39">
        <f t="shared" si="2"/>
        <v>6.93</v>
      </c>
      <c r="AP65" s="2">
        <v>9</v>
      </c>
      <c r="AR65" s="2">
        <f t="shared" si="3"/>
        <v>5.33</v>
      </c>
      <c r="AS65" s="342">
        <v>10</v>
      </c>
    </row>
    <row r="66" spans="1:45" ht="30" customHeight="1" x14ac:dyDescent="0.25">
      <c r="A66" s="418" t="s">
        <v>1299</v>
      </c>
      <c r="B66" s="324" t="s">
        <v>313</v>
      </c>
      <c r="C66" s="419" t="s">
        <v>1307</v>
      </c>
      <c r="D66" s="420" t="s">
        <v>1470</v>
      </c>
      <c r="E66" s="421"/>
      <c r="F66" s="421" t="s">
        <v>220</v>
      </c>
      <c r="G66" s="320">
        <v>1</v>
      </c>
      <c r="H66" s="39"/>
      <c r="I66" s="320">
        <v>0</v>
      </c>
      <c r="J66" s="320">
        <v>1</v>
      </c>
      <c r="K66" s="320">
        <v>2</v>
      </c>
      <c r="L66" s="39" t="s">
        <v>558</v>
      </c>
      <c r="M66" s="321">
        <v>4</v>
      </c>
      <c r="N66" s="322">
        <v>5</v>
      </c>
      <c r="O66" s="323" t="s">
        <v>152</v>
      </c>
      <c r="P66" s="323" t="s">
        <v>267</v>
      </c>
      <c r="Q66" s="323">
        <v>1.33</v>
      </c>
      <c r="R66" s="320" t="s">
        <v>128</v>
      </c>
      <c r="S66" s="324" t="s">
        <v>264</v>
      </c>
      <c r="T66" s="320">
        <v>3.77</v>
      </c>
      <c r="U66" s="324" t="s">
        <v>265</v>
      </c>
      <c r="V66" s="320"/>
      <c r="W66" s="324" t="s">
        <v>167</v>
      </c>
      <c r="X66" s="320">
        <v>0.56999999999999995</v>
      </c>
      <c r="Y66" s="320" t="s">
        <v>226</v>
      </c>
      <c r="Z66" s="39" t="s">
        <v>1095</v>
      </c>
      <c r="AA66" s="325" t="s">
        <v>1046</v>
      </c>
      <c r="AB66" s="326">
        <v>1</v>
      </c>
      <c r="AC66" s="326"/>
      <c r="AD66" s="326"/>
      <c r="AE66" s="337"/>
      <c r="AF66" s="39"/>
      <c r="AG66" s="39"/>
      <c r="AH66" s="39"/>
      <c r="AI66" s="39"/>
      <c r="AJ66" s="39"/>
      <c r="AK66" s="39" t="s">
        <v>326</v>
      </c>
      <c r="AL66" s="39"/>
      <c r="AM66" s="39"/>
      <c r="AN66" s="327" t="s">
        <v>326</v>
      </c>
      <c r="AO66" s="39">
        <f t="shared" si="2"/>
        <v>4.34</v>
      </c>
      <c r="AP66" s="2">
        <v>6</v>
      </c>
      <c r="AR66" s="2" t="str">
        <f t="shared" si="3"/>
        <v/>
      </c>
    </row>
    <row r="67" spans="1:45" ht="30" customHeight="1" x14ac:dyDescent="0.25">
      <c r="A67" s="418"/>
      <c r="B67" s="324" t="s">
        <v>313</v>
      </c>
      <c r="C67" s="419"/>
      <c r="D67" s="420"/>
      <c r="E67" s="421"/>
      <c r="F67" s="421"/>
      <c r="G67" s="320">
        <v>1</v>
      </c>
      <c r="H67" s="39"/>
      <c r="I67" s="320">
        <v>1</v>
      </c>
      <c r="J67" s="320">
        <v>1</v>
      </c>
      <c r="K67" s="320">
        <v>1</v>
      </c>
      <c r="L67" s="39" t="s">
        <v>559</v>
      </c>
      <c r="M67" s="321">
        <v>4</v>
      </c>
      <c r="N67" s="322">
        <v>7</v>
      </c>
      <c r="O67" s="323" t="s">
        <v>152</v>
      </c>
      <c r="P67" s="323" t="s">
        <v>267</v>
      </c>
      <c r="Q67" s="323">
        <v>1.33</v>
      </c>
      <c r="R67" s="320" t="s">
        <v>128</v>
      </c>
      <c r="S67" s="324" t="s">
        <v>264</v>
      </c>
      <c r="T67" s="320">
        <v>3.77</v>
      </c>
      <c r="U67" s="324" t="s">
        <v>265</v>
      </c>
      <c r="V67" s="320"/>
      <c r="W67" s="324" t="s">
        <v>167</v>
      </c>
      <c r="X67" s="320">
        <v>0.56999999999999995</v>
      </c>
      <c r="Y67" s="320" t="s">
        <v>226</v>
      </c>
      <c r="Z67" s="39" t="s">
        <v>1095</v>
      </c>
      <c r="AA67" s="325" t="s">
        <v>1047</v>
      </c>
      <c r="AB67" s="325">
        <v>2</v>
      </c>
      <c r="AC67" s="325"/>
      <c r="AD67" s="326" t="s">
        <v>1477</v>
      </c>
      <c r="AE67" s="337"/>
      <c r="AF67" s="39"/>
      <c r="AG67" s="39"/>
      <c r="AH67" s="39"/>
      <c r="AI67" s="39"/>
      <c r="AJ67" s="39"/>
      <c r="AK67" s="39" t="s">
        <v>326</v>
      </c>
      <c r="AL67" s="39"/>
      <c r="AM67" s="39"/>
      <c r="AN67" s="327" t="s">
        <v>326</v>
      </c>
      <c r="AO67" s="39">
        <f t="shared" si="2"/>
        <v>4.91</v>
      </c>
      <c r="AP67" s="2">
        <v>7</v>
      </c>
      <c r="AR67" s="2" t="str">
        <f t="shared" si="3"/>
        <v/>
      </c>
    </row>
    <row r="68" spans="1:45" ht="30" customHeight="1" x14ac:dyDescent="0.25">
      <c r="A68" s="418"/>
      <c r="B68" s="324" t="s">
        <v>313</v>
      </c>
      <c r="C68" s="419"/>
      <c r="D68" s="420"/>
      <c r="E68" s="421"/>
      <c r="F68" s="421" t="s">
        <v>156</v>
      </c>
      <c r="G68" s="320">
        <v>2</v>
      </c>
      <c r="H68" s="39"/>
      <c r="I68" s="320">
        <v>0</v>
      </c>
      <c r="J68" s="320">
        <v>1</v>
      </c>
      <c r="K68" s="320">
        <v>2</v>
      </c>
      <c r="L68" s="39" t="s">
        <v>558</v>
      </c>
      <c r="M68" s="321">
        <v>4</v>
      </c>
      <c r="N68" s="322">
        <v>7</v>
      </c>
      <c r="O68" s="323" t="s">
        <v>136</v>
      </c>
      <c r="P68" s="323" t="s">
        <v>267</v>
      </c>
      <c r="Q68" s="323">
        <v>1.33</v>
      </c>
      <c r="R68" s="320" t="s">
        <v>225</v>
      </c>
      <c r="S68" s="324" t="s">
        <v>266</v>
      </c>
      <c r="T68" s="320">
        <v>4.93</v>
      </c>
      <c r="U68" s="324" t="s">
        <v>265</v>
      </c>
      <c r="V68" s="320"/>
      <c r="W68" s="324" t="s">
        <v>167</v>
      </c>
      <c r="X68" s="320">
        <v>1.07</v>
      </c>
      <c r="Y68" s="320" t="s">
        <v>226</v>
      </c>
      <c r="Z68" s="39" t="s">
        <v>1095</v>
      </c>
      <c r="AA68" s="325" t="s">
        <v>1047</v>
      </c>
      <c r="AB68" s="325">
        <v>2</v>
      </c>
      <c r="AC68" s="325"/>
      <c r="AD68" s="326"/>
      <c r="AE68" s="337"/>
      <c r="AF68" s="39"/>
      <c r="AG68" s="39"/>
      <c r="AH68" s="39"/>
      <c r="AI68" s="39"/>
      <c r="AJ68" s="39"/>
      <c r="AK68" s="39" t="s">
        <v>326</v>
      </c>
      <c r="AL68" s="39"/>
      <c r="AM68" s="39"/>
      <c r="AN68" s="327" t="s">
        <v>326</v>
      </c>
      <c r="AO68" s="39">
        <f t="shared" si="2"/>
        <v>6.93</v>
      </c>
      <c r="AP68" s="2">
        <v>9</v>
      </c>
      <c r="AR68" s="2" t="str">
        <f t="shared" si="3"/>
        <v/>
      </c>
    </row>
    <row r="69" spans="1:45" ht="30" customHeight="1" x14ac:dyDescent="0.25">
      <c r="A69" s="418"/>
      <c r="B69" s="324" t="s">
        <v>313</v>
      </c>
      <c r="C69" s="419"/>
      <c r="D69" s="420"/>
      <c r="E69" s="421"/>
      <c r="F69" s="421"/>
      <c r="G69" s="320">
        <v>2</v>
      </c>
      <c r="H69" s="39"/>
      <c r="I69" s="320">
        <v>1</v>
      </c>
      <c r="J69" s="320">
        <v>1</v>
      </c>
      <c r="K69" s="320">
        <v>1</v>
      </c>
      <c r="L69" s="39" t="s">
        <v>559</v>
      </c>
      <c r="M69" s="321">
        <v>4</v>
      </c>
      <c r="N69" s="322">
        <v>9</v>
      </c>
      <c r="O69" s="323" t="s">
        <v>136</v>
      </c>
      <c r="P69" s="323" t="s">
        <v>267</v>
      </c>
      <c r="Q69" s="323">
        <v>1.33</v>
      </c>
      <c r="R69" s="320" t="s">
        <v>231</v>
      </c>
      <c r="S69" s="324" t="s">
        <v>269</v>
      </c>
      <c r="T69" s="320">
        <v>5.93</v>
      </c>
      <c r="U69" s="324" t="s">
        <v>265</v>
      </c>
      <c r="V69" s="320"/>
      <c r="W69" s="324" t="s">
        <v>167</v>
      </c>
      <c r="X69" s="320">
        <v>0.73</v>
      </c>
      <c r="Y69" s="320" t="s">
        <v>226</v>
      </c>
      <c r="Z69" s="39" t="s">
        <v>1095</v>
      </c>
      <c r="AA69" s="325" t="s">
        <v>1047</v>
      </c>
      <c r="AB69" s="325">
        <v>2</v>
      </c>
      <c r="AC69" s="325"/>
      <c r="AD69" s="326" t="s">
        <v>1477</v>
      </c>
      <c r="AE69" s="337"/>
      <c r="AF69" s="39"/>
      <c r="AG69" s="39"/>
      <c r="AH69" s="39"/>
      <c r="AI69" s="39"/>
      <c r="AJ69" s="39"/>
      <c r="AK69" s="39" t="s">
        <v>326</v>
      </c>
      <c r="AL69" s="39"/>
      <c r="AM69" s="39"/>
      <c r="AN69" s="327" t="s">
        <v>326</v>
      </c>
      <c r="AO69" s="39">
        <f t="shared" si="2"/>
        <v>7.39</v>
      </c>
      <c r="AP69" s="2">
        <v>10</v>
      </c>
      <c r="AR69" s="2" t="str">
        <f t="shared" si="3"/>
        <v/>
      </c>
    </row>
    <row r="70" spans="1:45" ht="30" customHeight="1" x14ac:dyDescent="0.25">
      <c r="A70" s="418" t="s">
        <v>1299</v>
      </c>
      <c r="B70" s="324" t="s">
        <v>313</v>
      </c>
      <c r="C70" s="419" t="s">
        <v>1306</v>
      </c>
      <c r="D70" s="420" t="s">
        <v>1471</v>
      </c>
      <c r="E70" s="421"/>
      <c r="F70" s="421" t="s">
        <v>220</v>
      </c>
      <c r="G70" s="320">
        <v>1</v>
      </c>
      <c r="H70" s="39"/>
      <c r="I70" s="320">
        <v>0</v>
      </c>
      <c r="J70" s="320">
        <v>1</v>
      </c>
      <c r="K70" s="320">
        <v>2</v>
      </c>
      <c r="L70" s="39" t="s">
        <v>558</v>
      </c>
      <c r="M70" s="321">
        <v>3</v>
      </c>
      <c r="N70" s="322">
        <v>5</v>
      </c>
      <c r="O70" s="323" t="s">
        <v>152</v>
      </c>
      <c r="P70" s="323" t="s">
        <v>267</v>
      </c>
      <c r="Q70" s="323">
        <v>1.33</v>
      </c>
      <c r="R70" s="320"/>
      <c r="S70" s="324"/>
      <c r="T70" s="320"/>
      <c r="U70" s="324"/>
      <c r="V70" s="320"/>
      <c r="W70" s="324"/>
      <c r="X70" s="320"/>
      <c r="Y70" s="320" t="s">
        <v>236</v>
      </c>
      <c r="Z70" s="39" t="s">
        <v>1478</v>
      </c>
      <c r="AA70" s="325" t="s">
        <v>1046</v>
      </c>
      <c r="AB70" s="325">
        <v>1</v>
      </c>
      <c r="AC70" s="325"/>
      <c r="AD70" s="326"/>
      <c r="AE70" s="337"/>
      <c r="AF70" s="39" t="s">
        <v>326</v>
      </c>
      <c r="AG70" s="39"/>
      <c r="AH70" s="39"/>
      <c r="AI70" s="39" t="s">
        <v>326</v>
      </c>
      <c r="AJ70" s="39"/>
      <c r="AK70" s="39"/>
      <c r="AL70" s="39"/>
      <c r="AM70" s="39"/>
      <c r="AN70" s="327"/>
      <c r="AO70" s="39"/>
      <c r="AR70" s="341"/>
    </row>
    <row r="71" spans="1:45" ht="30" customHeight="1" x14ac:dyDescent="0.25">
      <c r="A71" s="418"/>
      <c r="B71" s="324" t="s">
        <v>313</v>
      </c>
      <c r="C71" s="419"/>
      <c r="D71" s="420"/>
      <c r="E71" s="421"/>
      <c r="F71" s="421"/>
      <c r="G71" s="320">
        <v>1</v>
      </c>
      <c r="H71" s="39"/>
      <c r="I71" s="320">
        <v>1</v>
      </c>
      <c r="J71" s="320">
        <v>1</v>
      </c>
      <c r="K71" s="320">
        <v>1</v>
      </c>
      <c r="L71" s="39" t="s">
        <v>559</v>
      </c>
      <c r="M71" s="321">
        <v>3</v>
      </c>
      <c r="N71" s="322">
        <v>6</v>
      </c>
      <c r="O71" s="323" t="s">
        <v>152</v>
      </c>
      <c r="P71" s="323" t="s">
        <v>267</v>
      </c>
      <c r="Q71" s="323">
        <v>1.33</v>
      </c>
      <c r="R71" s="320"/>
      <c r="S71" s="324"/>
      <c r="T71" s="320"/>
      <c r="U71" s="324"/>
      <c r="V71" s="320"/>
      <c r="W71" s="324"/>
      <c r="X71" s="320"/>
      <c r="Y71" s="320" t="s">
        <v>236</v>
      </c>
      <c r="Z71" s="45" t="s">
        <v>1479</v>
      </c>
      <c r="AA71" s="325" t="s">
        <v>1046</v>
      </c>
      <c r="AB71" s="325">
        <v>1</v>
      </c>
      <c r="AC71" s="325"/>
      <c r="AD71" s="326"/>
      <c r="AE71" s="337"/>
      <c r="AF71" s="39" t="s">
        <v>326</v>
      </c>
      <c r="AG71" s="39"/>
      <c r="AH71" s="39"/>
      <c r="AI71" s="39" t="s">
        <v>326</v>
      </c>
      <c r="AJ71" s="39"/>
      <c r="AK71" s="39"/>
      <c r="AL71" s="39"/>
      <c r="AM71" s="39"/>
      <c r="AN71" s="327"/>
      <c r="AO71" s="39"/>
      <c r="AR71" s="341"/>
    </row>
    <row r="72" spans="1:45" ht="30" customHeight="1" x14ac:dyDescent="0.25">
      <c r="A72" s="418"/>
      <c r="B72" s="324" t="s">
        <v>313</v>
      </c>
      <c r="C72" s="419"/>
      <c r="D72" s="420"/>
      <c r="E72" s="421"/>
      <c r="F72" s="421" t="s">
        <v>156</v>
      </c>
      <c r="G72" s="320">
        <v>2</v>
      </c>
      <c r="H72" s="39"/>
      <c r="I72" s="320">
        <v>0</v>
      </c>
      <c r="J72" s="320">
        <v>1</v>
      </c>
      <c r="K72" s="320">
        <v>2</v>
      </c>
      <c r="L72" s="39" t="s">
        <v>558</v>
      </c>
      <c r="M72" s="321">
        <v>3</v>
      </c>
      <c r="N72" s="322">
        <v>7</v>
      </c>
      <c r="O72" s="323" t="s">
        <v>152</v>
      </c>
      <c r="P72" s="323" t="s">
        <v>267</v>
      </c>
      <c r="Q72" s="323">
        <v>1.33</v>
      </c>
      <c r="R72" s="320"/>
      <c r="S72" s="324"/>
      <c r="T72" s="320"/>
      <c r="U72" s="324"/>
      <c r="V72" s="320"/>
      <c r="W72" s="324"/>
      <c r="X72" s="320"/>
      <c r="Y72" s="320" t="s">
        <v>236</v>
      </c>
      <c r="Z72" s="39" t="s">
        <v>1478</v>
      </c>
      <c r="AA72" s="325" t="s">
        <v>1046</v>
      </c>
      <c r="AB72" s="325"/>
      <c r="AC72" s="325"/>
      <c r="AD72" s="326"/>
      <c r="AE72" s="337"/>
      <c r="AF72" s="39" t="s">
        <v>326</v>
      </c>
      <c r="AG72" s="39"/>
      <c r="AH72" s="39"/>
      <c r="AI72" s="39" t="s">
        <v>326</v>
      </c>
      <c r="AJ72" s="39"/>
      <c r="AK72" s="39"/>
      <c r="AL72" s="39"/>
      <c r="AM72" s="39"/>
      <c r="AN72" s="327"/>
      <c r="AO72" s="39"/>
      <c r="AR72" s="341"/>
    </row>
    <row r="73" spans="1:45" ht="30" customHeight="1" x14ac:dyDescent="0.25">
      <c r="A73" s="418"/>
      <c r="B73" s="324" t="s">
        <v>313</v>
      </c>
      <c r="C73" s="419"/>
      <c r="D73" s="420"/>
      <c r="E73" s="421"/>
      <c r="F73" s="421"/>
      <c r="G73" s="320">
        <v>2</v>
      </c>
      <c r="H73" s="39"/>
      <c r="I73" s="320">
        <v>1</v>
      </c>
      <c r="J73" s="320">
        <v>1</v>
      </c>
      <c r="K73" s="320">
        <v>1</v>
      </c>
      <c r="L73" s="39" t="s">
        <v>559</v>
      </c>
      <c r="M73" s="321">
        <v>3</v>
      </c>
      <c r="N73" s="322">
        <v>10</v>
      </c>
      <c r="O73" s="323" t="s">
        <v>152</v>
      </c>
      <c r="P73" s="323" t="s">
        <v>267</v>
      </c>
      <c r="Q73" s="323">
        <v>1.33</v>
      </c>
      <c r="R73" s="320"/>
      <c r="S73" s="324"/>
      <c r="T73" s="320"/>
      <c r="U73" s="324"/>
      <c r="V73" s="320"/>
      <c r="W73" s="324"/>
      <c r="X73" s="320"/>
      <c r="Y73" s="320" t="s">
        <v>236</v>
      </c>
      <c r="Z73" s="45" t="s">
        <v>1480</v>
      </c>
      <c r="AA73" s="325" t="s">
        <v>1046</v>
      </c>
      <c r="AB73" s="325"/>
      <c r="AC73" s="325"/>
      <c r="AD73" s="326"/>
      <c r="AE73" s="337"/>
      <c r="AF73" s="39" t="s">
        <v>326</v>
      </c>
      <c r="AG73" s="39"/>
      <c r="AH73" s="39"/>
      <c r="AI73" s="39" t="s">
        <v>326</v>
      </c>
      <c r="AJ73" s="39"/>
      <c r="AK73" s="39"/>
      <c r="AL73" s="39"/>
      <c r="AM73" s="39"/>
      <c r="AN73" s="327"/>
      <c r="AO73" s="39"/>
    </row>
    <row r="74" spans="1:45" ht="30" customHeight="1" x14ac:dyDescent="0.25">
      <c r="A74" s="418" t="s">
        <v>1472</v>
      </c>
      <c r="B74" s="324" t="s">
        <v>312</v>
      </c>
      <c r="C74" s="419" t="s">
        <v>1305</v>
      </c>
      <c r="D74" s="420" t="s">
        <v>1473</v>
      </c>
      <c r="E74" s="421"/>
      <c r="F74" s="421" t="s">
        <v>220</v>
      </c>
      <c r="G74" s="320">
        <v>1</v>
      </c>
      <c r="H74" s="39"/>
      <c r="I74" s="320">
        <v>1</v>
      </c>
      <c r="J74" s="320">
        <v>0</v>
      </c>
      <c r="K74" s="320">
        <v>1</v>
      </c>
      <c r="L74" s="39" t="s">
        <v>558</v>
      </c>
      <c r="M74" s="321">
        <v>5</v>
      </c>
      <c r="N74" s="322">
        <v>7</v>
      </c>
      <c r="O74" s="323" t="s">
        <v>136</v>
      </c>
      <c r="P74" s="323" t="s">
        <v>167</v>
      </c>
      <c r="Q74" s="323">
        <v>0.66666666666666663</v>
      </c>
      <c r="R74" s="320" t="s">
        <v>125</v>
      </c>
      <c r="S74" s="324" t="s">
        <v>270</v>
      </c>
      <c r="T74" s="320">
        <v>2.77</v>
      </c>
      <c r="U74" s="324" t="s">
        <v>265</v>
      </c>
      <c r="V74" s="320"/>
      <c r="W74" s="324" t="s">
        <v>167</v>
      </c>
      <c r="X74" s="320">
        <v>0.9</v>
      </c>
      <c r="Y74" s="320" t="s">
        <v>226</v>
      </c>
      <c r="Z74" s="45" t="s">
        <v>1481</v>
      </c>
      <c r="AA74" s="326" t="s">
        <v>1046</v>
      </c>
      <c r="AB74" s="326">
        <v>1</v>
      </c>
      <c r="AC74" s="326"/>
      <c r="AD74" s="326"/>
      <c r="AE74" s="337"/>
      <c r="AF74" s="39" t="s">
        <v>326</v>
      </c>
      <c r="AG74" s="39"/>
      <c r="AH74" s="39"/>
      <c r="AI74" s="39"/>
      <c r="AJ74" s="39"/>
      <c r="AK74" s="39"/>
      <c r="AL74" s="39"/>
      <c r="AM74" s="39"/>
      <c r="AN74" s="327" t="s">
        <v>326</v>
      </c>
      <c r="AO74" s="39">
        <f t="shared" si="2"/>
        <v>3.67</v>
      </c>
      <c r="AP74" s="2">
        <v>5</v>
      </c>
      <c r="AQ74" s="2">
        <v>-2</v>
      </c>
      <c r="AR74" s="2" t="str">
        <f t="shared" si="3"/>
        <v/>
      </c>
    </row>
    <row r="75" spans="1:45" ht="30" customHeight="1" x14ac:dyDescent="0.25">
      <c r="A75" s="418"/>
      <c r="B75" s="324" t="s">
        <v>312</v>
      </c>
      <c r="C75" s="419"/>
      <c r="D75" s="420"/>
      <c r="E75" s="421"/>
      <c r="F75" s="421"/>
      <c r="G75" s="320">
        <v>1</v>
      </c>
      <c r="H75" s="39"/>
      <c r="I75" s="320">
        <v>0</v>
      </c>
      <c r="J75" s="320">
        <v>1</v>
      </c>
      <c r="K75" s="320">
        <v>1</v>
      </c>
      <c r="L75" s="39" t="s">
        <v>559</v>
      </c>
      <c r="M75" s="321">
        <v>5</v>
      </c>
      <c r="N75" s="322">
        <v>9</v>
      </c>
      <c r="O75" s="323" t="s">
        <v>136</v>
      </c>
      <c r="P75" s="323" t="s">
        <v>167</v>
      </c>
      <c r="Q75" s="323">
        <v>0.66666666666666663</v>
      </c>
      <c r="R75" s="320" t="s">
        <v>125</v>
      </c>
      <c r="S75" s="324" t="s">
        <v>270</v>
      </c>
      <c r="T75" s="320">
        <v>2.77</v>
      </c>
      <c r="U75" s="324" t="s">
        <v>265</v>
      </c>
      <c r="V75" s="320"/>
      <c r="W75" s="324" t="s">
        <v>167</v>
      </c>
      <c r="X75" s="320">
        <v>0.9</v>
      </c>
      <c r="Y75" s="320" t="s">
        <v>226</v>
      </c>
      <c r="Z75" s="45" t="s">
        <v>1482</v>
      </c>
      <c r="AA75" s="326" t="s">
        <v>1046</v>
      </c>
      <c r="AB75" s="325">
        <v>1</v>
      </c>
      <c r="AC75" s="325"/>
      <c r="AD75" s="326"/>
      <c r="AE75" s="337"/>
      <c r="AF75" s="39" t="s">
        <v>326</v>
      </c>
      <c r="AG75" s="39"/>
      <c r="AH75" s="39"/>
      <c r="AI75" s="39"/>
      <c r="AJ75" s="39"/>
      <c r="AK75" s="39"/>
      <c r="AL75" s="39"/>
      <c r="AM75" s="39"/>
      <c r="AN75" s="327" t="s">
        <v>326</v>
      </c>
      <c r="AO75" s="39">
        <f t="shared" si="2"/>
        <v>3.67</v>
      </c>
      <c r="AP75" s="2">
        <v>5</v>
      </c>
      <c r="AQ75" s="2">
        <v>-4</v>
      </c>
      <c r="AR75" s="2" t="str">
        <f t="shared" si="3"/>
        <v/>
      </c>
    </row>
    <row r="76" spans="1:45" ht="30" customHeight="1" x14ac:dyDescent="0.25">
      <c r="A76" s="418"/>
      <c r="B76" s="324" t="s">
        <v>312</v>
      </c>
      <c r="C76" s="419"/>
      <c r="D76" s="420"/>
      <c r="E76" s="421"/>
      <c r="F76" s="421" t="s">
        <v>156</v>
      </c>
      <c r="G76" s="320">
        <v>2</v>
      </c>
      <c r="H76" s="39"/>
      <c r="I76" s="320">
        <v>1</v>
      </c>
      <c r="J76" s="320">
        <v>0</v>
      </c>
      <c r="K76" s="320">
        <v>1</v>
      </c>
      <c r="L76" s="39" t="s">
        <v>558</v>
      </c>
      <c r="M76" s="321">
        <v>5</v>
      </c>
      <c r="N76" s="322">
        <v>8</v>
      </c>
      <c r="O76" s="323" t="s">
        <v>152</v>
      </c>
      <c r="P76" s="323" t="s">
        <v>267</v>
      </c>
      <c r="Q76" s="323">
        <v>1.33</v>
      </c>
      <c r="R76" s="320" t="s">
        <v>125</v>
      </c>
      <c r="S76" s="324" t="s">
        <v>270</v>
      </c>
      <c r="T76" s="320">
        <v>2.77</v>
      </c>
      <c r="U76" s="324" t="s">
        <v>265</v>
      </c>
      <c r="V76" s="320"/>
      <c r="W76" s="324" t="s">
        <v>167</v>
      </c>
      <c r="X76" s="320">
        <v>0.9</v>
      </c>
      <c r="Y76" s="320" t="s">
        <v>226</v>
      </c>
      <c r="Z76" s="45" t="s">
        <v>1481</v>
      </c>
      <c r="AA76" s="326" t="s">
        <v>1047</v>
      </c>
      <c r="AB76" s="326">
        <v>2</v>
      </c>
      <c r="AC76" s="326"/>
      <c r="AD76" s="326"/>
      <c r="AE76" s="337"/>
      <c r="AF76" s="39" t="s">
        <v>326</v>
      </c>
      <c r="AG76" s="39"/>
      <c r="AH76" s="39"/>
      <c r="AI76" s="39"/>
      <c r="AJ76" s="39"/>
      <c r="AK76" s="39"/>
      <c r="AL76" s="39"/>
      <c r="AM76" s="39"/>
      <c r="AN76" s="327" t="s">
        <v>326</v>
      </c>
      <c r="AO76" s="39">
        <f t="shared" si="2"/>
        <v>4.57</v>
      </c>
      <c r="AP76" s="2">
        <v>6</v>
      </c>
      <c r="AQ76" s="2">
        <v>-2</v>
      </c>
      <c r="AR76" s="2" t="str">
        <f t="shared" si="3"/>
        <v/>
      </c>
    </row>
    <row r="77" spans="1:45" ht="30" customHeight="1" x14ac:dyDescent="0.25">
      <c r="A77" s="418"/>
      <c r="B77" s="324" t="s">
        <v>312</v>
      </c>
      <c r="C77" s="419"/>
      <c r="D77" s="420"/>
      <c r="E77" s="421"/>
      <c r="F77" s="421"/>
      <c r="G77" s="320">
        <v>2</v>
      </c>
      <c r="H77" s="39"/>
      <c r="I77" s="320">
        <v>0</v>
      </c>
      <c r="J77" s="320">
        <v>1</v>
      </c>
      <c r="K77" s="320">
        <v>1</v>
      </c>
      <c r="L77" s="39" t="s">
        <v>559</v>
      </c>
      <c r="M77" s="321">
        <v>5</v>
      </c>
      <c r="N77" s="322">
        <v>10</v>
      </c>
      <c r="O77" s="323" t="s">
        <v>152</v>
      </c>
      <c r="P77" s="323" t="s">
        <v>267</v>
      </c>
      <c r="Q77" s="323">
        <v>1.33</v>
      </c>
      <c r="R77" s="320" t="s">
        <v>125</v>
      </c>
      <c r="S77" s="324" t="s">
        <v>270</v>
      </c>
      <c r="T77" s="320">
        <v>2.77</v>
      </c>
      <c r="U77" s="324" t="s">
        <v>265</v>
      </c>
      <c r="V77" s="320"/>
      <c r="W77" s="324" t="s">
        <v>167</v>
      </c>
      <c r="X77" s="320">
        <v>0.9</v>
      </c>
      <c r="Y77" s="320" t="s">
        <v>226</v>
      </c>
      <c r="Z77" s="45" t="s">
        <v>1482</v>
      </c>
      <c r="AA77" s="326" t="s">
        <v>1047</v>
      </c>
      <c r="AB77" s="325">
        <v>2</v>
      </c>
      <c r="AC77" s="325"/>
      <c r="AD77" s="326"/>
      <c r="AE77" s="337"/>
      <c r="AF77" s="39" t="s">
        <v>326</v>
      </c>
      <c r="AG77" s="39"/>
      <c r="AH77" s="39"/>
      <c r="AI77" s="39"/>
      <c r="AJ77" s="39"/>
      <c r="AK77" s="39"/>
      <c r="AL77" s="39"/>
      <c r="AM77" s="39"/>
      <c r="AN77" s="327" t="s">
        <v>326</v>
      </c>
      <c r="AO77" s="39">
        <f t="shared" si="2"/>
        <v>4.57</v>
      </c>
      <c r="AP77" s="2">
        <v>6</v>
      </c>
      <c r="AQ77" s="2">
        <v>-4</v>
      </c>
      <c r="AR77" s="2" t="str">
        <f t="shared" si="3"/>
        <v/>
      </c>
    </row>
    <row r="78" spans="1:45" ht="30" customHeight="1" x14ac:dyDescent="0.25">
      <c r="A78" s="418" t="s">
        <v>1472</v>
      </c>
      <c r="B78" s="324" t="s">
        <v>312</v>
      </c>
      <c r="C78" s="419" t="s">
        <v>1306</v>
      </c>
      <c r="D78" s="420" t="s">
        <v>1474</v>
      </c>
      <c r="E78" s="421"/>
      <c r="F78" s="421" t="s">
        <v>220</v>
      </c>
      <c r="G78" s="320">
        <v>1</v>
      </c>
      <c r="H78" s="39"/>
      <c r="I78" s="320">
        <v>1</v>
      </c>
      <c r="J78" s="320">
        <v>0</v>
      </c>
      <c r="K78" s="320">
        <v>1</v>
      </c>
      <c r="L78" s="39" t="s">
        <v>558</v>
      </c>
      <c r="M78" s="321">
        <v>3</v>
      </c>
      <c r="N78" s="322">
        <v>8</v>
      </c>
      <c r="O78" s="323" t="s">
        <v>152</v>
      </c>
      <c r="P78" s="323" t="s">
        <v>267</v>
      </c>
      <c r="Q78" s="323">
        <v>1.33</v>
      </c>
      <c r="R78" s="320" t="s">
        <v>128</v>
      </c>
      <c r="S78" s="324" t="s">
        <v>264</v>
      </c>
      <c r="T78" s="320">
        <v>3.77</v>
      </c>
      <c r="U78" s="324" t="s">
        <v>265</v>
      </c>
      <c r="V78" s="320"/>
      <c r="W78" s="324" t="s">
        <v>167</v>
      </c>
      <c r="X78" s="320">
        <v>0.56999999999999995</v>
      </c>
      <c r="Y78" s="320" t="s">
        <v>226</v>
      </c>
      <c r="Z78" s="39" t="s">
        <v>134</v>
      </c>
      <c r="AA78" s="325"/>
      <c r="AB78" s="325"/>
      <c r="AC78" s="325"/>
      <c r="AD78" s="326" t="s">
        <v>1483</v>
      </c>
      <c r="AE78" s="337"/>
      <c r="AF78" s="39"/>
      <c r="AG78" s="39"/>
      <c r="AH78" s="39" t="s">
        <v>326</v>
      </c>
      <c r="AI78" s="39"/>
      <c r="AJ78" s="39"/>
      <c r="AK78" s="39"/>
      <c r="AL78" s="39"/>
      <c r="AM78" s="39"/>
      <c r="AN78" s="327" t="s">
        <v>326</v>
      </c>
      <c r="AO78" s="39">
        <f t="shared" si="2"/>
        <v>3.77</v>
      </c>
      <c r="AP78" s="2">
        <v>5</v>
      </c>
      <c r="AR78" s="2" t="str">
        <f t="shared" si="3"/>
        <v/>
      </c>
    </row>
    <row r="79" spans="1:45" ht="30" customHeight="1" x14ac:dyDescent="0.25">
      <c r="A79" s="418"/>
      <c r="B79" s="324" t="s">
        <v>312</v>
      </c>
      <c r="C79" s="419"/>
      <c r="D79" s="420"/>
      <c r="E79" s="421"/>
      <c r="F79" s="421"/>
      <c r="G79" s="320">
        <v>1</v>
      </c>
      <c r="H79" s="39"/>
      <c r="I79" s="320">
        <v>0</v>
      </c>
      <c r="J79" s="320">
        <v>1</v>
      </c>
      <c r="K79" s="320">
        <v>1</v>
      </c>
      <c r="L79" s="39" t="s">
        <v>559</v>
      </c>
      <c r="M79" s="321">
        <v>3</v>
      </c>
      <c r="N79" s="322">
        <v>10</v>
      </c>
      <c r="O79" s="323" t="s">
        <v>152</v>
      </c>
      <c r="P79" s="323" t="s">
        <v>267</v>
      </c>
      <c r="Q79" s="323">
        <v>1.33</v>
      </c>
      <c r="R79" s="320" t="s">
        <v>128</v>
      </c>
      <c r="S79" s="324" t="s">
        <v>264</v>
      </c>
      <c r="T79" s="320">
        <v>3.77</v>
      </c>
      <c r="U79" s="324" t="s">
        <v>265</v>
      </c>
      <c r="V79" s="320"/>
      <c r="W79" s="324" t="s">
        <v>167</v>
      </c>
      <c r="X79" s="320">
        <v>0.56999999999999995</v>
      </c>
      <c r="Y79" s="320" t="s">
        <v>226</v>
      </c>
      <c r="Z79" s="39" t="s">
        <v>134</v>
      </c>
      <c r="AA79" s="325"/>
      <c r="AB79" s="325"/>
      <c r="AC79" s="325"/>
      <c r="AD79" s="325" t="s">
        <v>1484</v>
      </c>
      <c r="AE79" s="337"/>
      <c r="AF79" s="39"/>
      <c r="AG79" s="39"/>
      <c r="AH79" s="39" t="s">
        <v>326</v>
      </c>
      <c r="AI79" s="39"/>
      <c r="AJ79" s="39"/>
      <c r="AK79" s="39"/>
      <c r="AL79" s="39"/>
      <c r="AM79" s="39"/>
      <c r="AN79" s="327" t="s">
        <v>326</v>
      </c>
      <c r="AO79" s="39">
        <f t="shared" si="2"/>
        <v>3.77</v>
      </c>
      <c r="AP79" s="2">
        <v>5</v>
      </c>
      <c r="AR79" s="2" t="str">
        <f t="shared" si="3"/>
        <v/>
      </c>
    </row>
    <row r="80" spans="1:45" ht="30" customHeight="1" x14ac:dyDescent="0.25">
      <c r="A80" s="418"/>
      <c r="B80" s="324" t="s">
        <v>312</v>
      </c>
      <c r="C80" s="419"/>
      <c r="D80" s="420"/>
      <c r="E80" s="421"/>
      <c r="F80" s="421" t="s">
        <v>156</v>
      </c>
      <c r="G80" s="320">
        <v>2</v>
      </c>
      <c r="H80" s="39"/>
      <c r="I80" s="320">
        <v>1</v>
      </c>
      <c r="J80" s="320">
        <v>0</v>
      </c>
      <c r="K80" s="320">
        <v>1</v>
      </c>
      <c r="L80" s="39" t="s">
        <v>558</v>
      </c>
      <c r="M80" s="321">
        <v>3</v>
      </c>
      <c r="N80" s="322">
        <v>10</v>
      </c>
      <c r="O80" s="323" t="s">
        <v>152</v>
      </c>
      <c r="P80" s="323" t="s">
        <v>267</v>
      </c>
      <c r="Q80" s="323">
        <v>1.33</v>
      </c>
      <c r="R80" s="320" t="s">
        <v>231</v>
      </c>
      <c r="S80" s="324" t="s">
        <v>269</v>
      </c>
      <c r="T80" s="320">
        <v>5.93</v>
      </c>
      <c r="U80" s="324" t="s">
        <v>265</v>
      </c>
      <c r="V80" s="320"/>
      <c r="W80" s="324" t="s">
        <v>267</v>
      </c>
      <c r="X80" s="320">
        <v>0.73</v>
      </c>
      <c r="Y80" s="320" t="s">
        <v>226</v>
      </c>
      <c r="Z80" s="39" t="s">
        <v>134</v>
      </c>
      <c r="AA80" s="325"/>
      <c r="AB80" s="325"/>
      <c r="AC80" s="325"/>
      <c r="AD80" s="326" t="s">
        <v>1483</v>
      </c>
      <c r="AE80" s="337"/>
      <c r="AF80" s="39"/>
      <c r="AG80" s="39"/>
      <c r="AH80" s="39" t="s">
        <v>326</v>
      </c>
      <c r="AI80" s="39"/>
      <c r="AJ80" s="39"/>
      <c r="AK80" s="39"/>
      <c r="AL80" s="39"/>
      <c r="AM80" s="39"/>
      <c r="AN80" s="327" t="s">
        <v>326</v>
      </c>
      <c r="AO80" s="39">
        <f t="shared" si="2"/>
        <v>5.93</v>
      </c>
      <c r="AP80" s="2">
        <v>8</v>
      </c>
      <c r="AR80" s="2" t="str">
        <f t="shared" si="3"/>
        <v/>
      </c>
    </row>
    <row r="81" spans="1:45" ht="30" customHeight="1" thickBot="1" x14ac:dyDescent="0.3">
      <c r="A81" s="422"/>
      <c r="B81" s="332" t="s">
        <v>312</v>
      </c>
      <c r="C81" s="423"/>
      <c r="D81" s="424"/>
      <c r="E81" s="425"/>
      <c r="F81" s="425"/>
      <c r="G81" s="328">
        <v>2</v>
      </c>
      <c r="H81" s="42"/>
      <c r="I81" s="328">
        <v>0</v>
      </c>
      <c r="J81" s="328">
        <v>1</v>
      </c>
      <c r="K81" s="328">
        <v>1</v>
      </c>
      <c r="L81" s="42" t="s">
        <v>559</v>
      </c>
      <c r="M81" s="329">
        <v>3</v>
      </c>
      <c r="N81" s="330">
        <v>13</v>
      </c>
      <c r="O81" s="331" t="s">
        <v>152</v>
      </c>
      <c r="P81" s="331" t="s">
        <v>267</v>
      </c>
      <c r="Q81" s="331">
        <v>1.33</v>
      </c>
      <c r="R81" s="328" t="s">
        <v>231</v>
      </c>
      <c r="S81" s="332" t="s">
        <v>269</v>
      </c>
      <c r="T81" s="328">
        <v>5.93</v>
      </c>
      <c r="U81" s="332" t="s">
        <v>265</v>
      </c>
      <c r="V81" s="328"/>
      <c r="W81" s="332" t="s">
        <v>267</v>
      </c>
      <c r="X81" s="328">
        <v>0.73</v>
      </c>
      <c r="Y81" s="328" t="s">
        <v>226</v>
      </c>
      <c r="Z81" s="42" t="s">
        <v>134</v>
      </c>
      <c r="AA81" s="333"/>
      <c r="AB81" s="333"/>
      <c r="AC81" s="333"/>
      <c r="AD81" s="333" t="s">
        <v>1484</v>
      </c>
      <c r="AE81" s="344"/>
      <c r="AF81" s="42"/>
      <c r="AG81" s="42"/>
      <c r="AH81" s="42" t="s">
        <v>326</v>
      </c>
      <c r="AI81" s="42"/>
      <c r="AJ81" s="42"/>
      <c r="AK81" s="42"/>
      <c r="AL81" s="42"/>
      <c r="AM81" s="42"/>
      <c r="AN81" s="335" t="s">
        <v>326</v>
      </c>
      <c r="AO81" s="39">
        <f t="shared" si="2"/>
        <v>5.93</v>
      </c>
      <c r="AP81" s="2">
        <v>8</v>
      </c>
      <c r="AR81" s="2" t="str">
        <f t="shared" si="3"/>
        <v/>
      </c>
    </row>
    <row r="82" spans="1:45" ht="30" customHeight="1" x14ac:dyDescent="0.25">
      <c r="A82" s="426" t="s">
        <v>1485</v>
      </c>
      <c r="B82" s="316" t="s">
        <v>316</v>
      </c>
      <c r="C82" s="427" t="s">
        <v>1305</v>
      </c>
      <c r="D82" s="428" t="s">
        <v>320</v>
      </c>
      <c r="E82" s="429"/>
      <c r="F82" s="429" t="s">
        <v>220</v>
      </c>
      <c r="G82" s="312">
        <v>1</v>
      </c>
      <c r="H82" s="36"/>
      <c r="I82" s="312">
        <v>2</v>
      </c>
      <c r="J82" s="312">
        <v>3</v>
      </c>
      <c r="K82" s="312">
        <v>4</v>
      </c>
      <c r="L82" s="36" t="s">
        <v>558</v>
      </c>
      <c r="M82" s="313">
        <v>4</v>
      </c>
      <c r="N82" s="314">
        <v>2</v>
      </c>
      <c r="O82" s="315" t="s">
        <v>229</v>
      </c>
      <c r="P82" s="315" t="s">
        <v>562</v>
      </c>
      <c r="Q82" s="315">
        <v>2.17</v>
      </c>
      <c r="R82" s="312" t="s">
        <v>125</v>
      </c>
      <c r="S82" s="316" t="s">
        <v>270</v>
      </c>
      <c r="T82" s="312">
        <v>2.77</v>
      </c>
      <c r="U82" s="316" t="s">
        <v>265</v>
      </c>
      <c r="V82" s="312"/>
      <c r="W82" s="316" t="s">
        <v>167</v>
      </c>
      <c r="X82" s="312">
        <v>0.9</v>
      </c>
      <c r="Y82" s="312" t="s">
        <v>226</v>
      </c>
      <c r="Z82" s="36" t="s">
        <v>251</v>
      </c>
      <c r="AA82" s="317" t="s">
        <v>1486</v>
      </c>
      <c r="AB82" s="317"/>
      <c r="AC82" s="317"/>
      <c r="AD82" s="318"/>
      <c r="AE82" s="339"/>
      <c r="AF82" s="36" t="s">
        <v>326</v>
      </c>
      <c r="AG82" s="36"/>
      <c r="AH82" s="36"/>
      <c r="AI82" s="36" t="s">
        <v>326</v>
      </c>
      <c r="AJ82" s="36"/>
      <c r="AK82" s="36"/>
      <c r="AL82" s="36"/>
      <c r="AM82" s="36"/>
      <c r="AN82" s="319"/>
      <c r="AO82" s="39">
        <f>T82+MIN(X82*AB82,AB82)</f>
        <v>2.77</v>
      </c>
      <c r="AP82" s="2">
        <v>4</v>
      </c>
      <c r="AQ82" s="2">
        <v>-2</v>
      </c>
    </row>
    <row r="83" spans="1:45" ht="30" customHeight="1" x14ac:dyDescent="0.25">
      <c r="A83" s="418"/>
      <c r="B83" s="324" t="s">
        <v>316</v>
      </c>
      <c r="C83" s="419"/>
      <c r="D83" s="420"/>
      <c r="E83" s="421"/>
      <c r="F83" s="421"/>
      <c r="G83" s="320">
        <v>1</v>
      </c>
      <c r="H83" s="39"/>
      <c r="I83" s="320">
        <v>1</v>
      </c>
      <c r="J83" s="320">
        <v>1</v>
      </c>
      <c r="K83" s="320">
        <v>1</v>
      </c>
      <c r="L83" s="39" t="s">
        <v>559</v>
      </c>
      <c r="M83" s="321">
        <v>4</v>
      </c>
      <c r="N83" s="322">
        <v>4</v>
      </c>
      <c r="O83" s="323" t="s">
        <v>229</v>
      </c>
      <c r="P83" s="323" t="s">
        <v>562</v>
      </c>
      <c r="Q83" s="323">
        <v>2.17</v>
      </c>
      <c r="R83" s="320" t="s">
        <v>125</v>
      </c>
      <c r="S83" s="324" t="s">
        <v>270</v>
      </c>
      <c r="T83" s="320">
        <v>2.77</v>
      </c>
      <c r="U83" s="324" t="s">
        <v>265</v>
      </c>
      <c r="V83" s="320"/>
      <c r="W83" s="324" t="s">
        <v>167</v>
      </c>
      <c r="X83" s="320">
        <v>0.9</v>
      </c>
      <c r="Y83" s="320" t="s">
        <v>226</v>
      </c>
      <c r="Z83" s="45" t="s">
        <v>251</v>
      </c>
      <c r="AA83" s="325" t="s">
        <v>1486</v>
      </c>
      <c r="AB83" s="325"/>
      <c r="AC83" s="325"/>
      <c r="AD83" s="325" t="s">
        <v>1130</v>
      </c>
      <c r="AE83" s="337"/>
      <c r="AF83" s="39" t="s">
        <v>326</v>
      </c>
      <c r="AG83" s="39"/>
      <c r="AH83" s="39"/>
      <c r="AI83" s="39" t="s">
        <v>326</v>
      </c>
      <c r="AJ83" s="39"/>
      <c r="AK83" s="39"/>
      <c r="AL83" s="39"/>
      <c r="AM83" s="39"/>
      <c r="AN83" s="327"/>
      <c r="AO83" s="39">
        <f t="shared" ref="AO83:AO89" si="4">T83+MIN(X83*AB83,AB83)</f>
        <v>2.77</v>
      </c>
      <c r="AP83" s="2">
        <v>4</v>
      </c>
      <c r="AQ83" s="2">
        <v>-2</v>
      </c>
    </row>
    <row r="84" spans="1:45" ht="30" customHeight="1" x14ac:dyDescent="0.25">
      <c r="A84" s="418"/>
      <c r="B84" s="324" t="s">
        <v>316</v>
      </c>
      <c r="C84" s="419"/>
      <c r="D84" s="420"/>
      <c r="E84" s="421"/>
      <c r="F84" s="421" t="s">
        <v>156</v>
      </c>
      <c r="G84" s="320">
        <v>2</v>
      </c>
      <c r="H84" s="39"/>
      <c r="I84" s="320">
        <v>2</v>
      </c>
      <c r="J84" s="320">
        <v>3</v>
      </c>
      <c r="K84" s="320">
        <v>4</v>
      </c>
      <c r="L84" s="39" t="s">
        <v>558</v>
      </c>
      <c r="M84" s="321">
        <v>5</v>
      </c>
      <c r="N84" s="322">
        <v>4</v>
      </c>
      <c r="O84" s="323" t="s">
        <v>229</v>
      </c>
      <c r="P84" s="323" t="s">
        <v>562</v>
      </c>
      <c r="Q84" s="323">
        <v>2.17</v>
      </c>
      <c r="R84" s="320" t="s">
        <v>128</v>
      </c>
      <c r="S84" s="324" t="s">
        <v>264</v>
      </c>
      <c r="T84" s="320">
        <v>3.77</v>
      </c>
      <c r="U84" s="324" t="s">
        <v>265</v>
      </c>
      <c r="V84" s="320"/>
      <c r="W84" s="324" t="s">
        <v>167</v>
      </c>
      <c r="X84" s="320">
        <v>0.56999999999999995</v>
      </c>
      <c r="Y84" s="320" t="s">
        <v>226</v>
      </c>
      <c r="Z84" s="45" t="s">
        <v>251</v>
      </c>
      <c r="AA84" s="325" t="s">
        <v>1486</v>
      </c>
      <c r="AB84" s="325"/>
      <c r="AC84" s="325"/>
      <c r="AD84" s="326"/>
      <c r="AE84" s="337"/>
      <c r="AF84" s="39" t="s">
        <v>326</v>
      </c>
      <c r="AG84" s="39"/>
      <c r="AH84" s="39"/>
      <c r="AI84" s="39" t="s">
        <v>326</v>
      </c>
      <c r="AJ84" s="39"/>
      <c r="AK84" s="39"/>
      <c r="AL84" s="39"/>
      <c r="AM84" s="39"/>
      <c r="AN84" s="327"/>
      <c r="AO84" s="39">
        <f t="shared" si="4"/>
        <v>3.77</v>
      </c>
      <c r="AP84" s="2">
        <v>5</v>
      </c>
      <c r="AQ84" s="2">
        <v>-2</v>
      </c>
    </row>
    <row r="85" spans="1:45" ht="30" customHeight="1" x14ac:dyDescent="0.25">
      <c r="A85" s="418"/>
      <c r="B85" s="324" t="s">
        <v>316</v>
      </c>
      <c r="C85" s="419"/>
      <c r="D85" s="420"/>
      <c r="E85" s="421"/>
      <c r="F85" s="421"/>
      <c r="G85" s="320">
        <v>2</v>
      </c>
      <c r="H85" s="39"/>
      <c r="I85" s="320">
        <v>1</v>
      </c>
      <c r="J85" s="320">
        <v>1</v>
      </c>
      <c r="K85" s="320">
        <v>1</v>
      </c>
      <c r="L85" s="39" t="s">
        <v>559</v>
      </c>
      <c r="M85" s="321">
        <v>5</v>
      </c>
      <c r="N85" s="322">
        <v>6</v>
      </c>
      <c r="O85" s="323" t="s">
        <v>229</v>
      </c>
      <c r="P85" s="323" t="s">
        <v>562</v>
      </c>
      <c r="Q85" s="323">
        <v>2.17</v>
      </c>
      <c r="R85" s="320" t="s">
        <v>225</v>
      </c>
      <c r="S85" s="324" t="s">
        <v>266</v>
      </c>
      <c r="T85" s="320">
        <v>4.93</v>
      </c>
      <c r="U85" s="324" t="s">
        <v>265</v>
      </c>
      <c r="V85" s="320"/>
      <c r="W85" s="324" t="s">
        <v>167</v>
      </c>
      <c r="X85" s="320">
        <v>1.07</v>
      </c>
      <c r="Y85" s="320" t="s">
        <v>226</v>
      </c>
      <c r="Z85" s="45" t="s">
        <v>251</v>
      </c>
      <c r="AA85" s="325" t="s">
        <v>1486</v>
      </c>
      <c r="AB85" s="325"/>
      <c r="AC85" s="325"/>
      <c r="AD85" s="325" t="s">
        <v>1130</v>
      </c>
      <c r="AE85" s="337"/>
      <c r="AF85" s="39" t="s">
        <v>326</v>
      </c>
      <c r="AG85" s="39"/>
      <c r="AH85" s="39"/>
      <c r="AI85" s="39" t="s">
        <v>326</v>
      </c>
      <c r="AJ85" s="39"/>
      <c r="AK85" s="39"/>
      <c r="AL85" s="39"/>
      <c r="AM85" s="39"/>
      <c r="AN85" s="327"/>
      <c r="AO85" s="39">
        <f t="shared" si="4"/>
        <v>4.93</v>
      </c>
      <c r="AP85" s="2">
        <v>7</v>
      </c>
      <c r="AQ85" s="2">
        <v>-2</v>
      </c>
    </row>
    <row r="86" spans="1:45" ht="30" customHeight="1" x14ac:dyDescent="0.25">
      <c r="A86" s="418" t="s">
        <v>1300</v>
      </c>
      <c r="B86" s="324" t="s">
        <v>314</v>
      </c>
      <c r="C86" s="419"/>
      <c r="D86" s="420" t="s">
        <v>1487</v>
      </c>
      <c r="E86" s="421"/>
      <c r="F86" s="421" t="s">
        <v>220</v>
      </c>
      <c r="G86" s="320">
        <v>1</v>
      </c>
      <c r="H86" s="39"/>
      <c r="I86" s="320">
        <v>1</v>
      </c>
      <c r="J86" s="320">
        <v>2</v>
      </c>
      <c r="K86" s="320">
        <v>3</v>
      </c>
      <c r="L86" s="39" t="s">
        <v>558</v>
      </c>
      <c r="M86" s="321">
        <v>3</v>
      </c>
      <c r="N86" s="322">
        <v>3</v>
      </c>
      <c r="O86" s="323" t="s">
        <v>152</v>
      </c>
      <c r="P86" s="323" t="s">
        <v>267</v>
      </c>
      <c r="Q86" s="323">
        <v>1.33</v>
      </c>
      <c r="R86" s="320" t="s">
        <v>128</v>
      </c>
      <c r="S86" s="324" t="s">
        <v>264</v>
      </c>
      <c r="T86" s="320">
        <v>3.77</v>
      </c>
      <c r="U86" s="311" t="s">
        <v>164</v>
      </c>
      <c r="V86" s="310">
        <v>4</v>
      </c>
      <c r="W86" s="324" t="s">
        <v>167</v>
      </c>
      <c r="X86" s="320">
        <v>0.56999999999999995</v>
      </c>
      <c r="Y86" s="320" t="s">
        <v>236</v>
      </c>
      <c r="Z86" s="39"/>
      <c r="AA86" s="325" t="s">
        <v>1488</v>
      </c>
      <c r="AB86" s="326">
        <v>1</v>
      </c>
      <c r="AC86" s="326"/>
      <c r="AD86" s="326"/>
      <c r="AE86" s="337"/>
      <c r="AF86" s="39"/>
      <c r="AG86" s="39"/>
      <c r="AH86" s="39"/>
      <c r="AI86" s="39"/>
      <c r="AJ86" s="39"/>
      <c r="AK86" s="39" t="s">
        <v>326</v>
      </c>
      <c r="AL86" s="39"/>
      <c r="AM86" s="39"/>
      <c r="AN86" s="327" t="s">
        <v>326</v>
      </c>
      <c r="AO86" s="39">
        <f t="shared" si="4"/>
        <v>4.34</v>
      </c>
      <c r="AP86" s="2">
        <v>6</v>
      </c>
      <c r="AR86" s="2">
        <f t="shared" ref="AR86:AR89" si="5">IF(U86="-","",V86+MIN(X86*AC86,AC86))</f>
        <v>4</v>
      </c>
      <c r="AS86" s="342">
        <v>6</v>
      </c>
    </row>
    <row r="87" spans="1:45" ht="30" customHeight="1" x14ac:dyDescent="0.25">
      <c r="A87" s="418"/>
      <c r="B87" s="324" t="s">
        <v>314</v>
      </c>
      <c r="C87" s="419"/>
      <c r="D87" s="420"/>
      <c r="E87" s="421"/>
      <c r="F87" s="421"/>
      <c r="G87" s="320">
        <v>1</v>
      </c>
      <c r="H87" s="39"/>
      <c r="I87" s="320">
        <v>1</v>
      </c>
      <c r="J87" s="320">
        <v>1</v>
      </c>
      <c r="K87" s="320">
        <v>1</v>
      </c>
      <c r="L87" s="39" t="s">
        <v>559</v>
      </c>
      <c r="M87" s="321">
        <v>3</v>
      </c>
      <c r="N87" s="322">
        <v>5</v>
      </c>
      <c r="O87" s="323" t="s">
        <v>152</v>
      </c>
      <c r="P87" s="323" t="s">
        <v>267</v>
      </c>
      <c r="Q87" s="323">
        <v>1.33</v>
      </c>
      <c r="R87" s="320" t="s">
        <v>128</v>
      </c>
      <c r="S87" s="324" t="s">
        <v>264</v>
      </c>
      <c r="T87" s="320">
        <v>3.77</v>
      </c>
      <c r="U87" s="311" t="s">
        <v>164</v>
      </c>
      <c r="V87" s="310">
        <v>4</v>
      </c>
      <c r="W87" s="324" t="s">
        <v>167</v>
      </c>
      <c r="X87" s="320">
        <v>0.56999999999999995</v>
      </c>
      <c r="Y87" s="320" t="s">
        <v>236</v>
      </c>
      <c r="Z87" s="39" t="s">
        <v>1149</v>
      </c>
      <c r="AA87" s="325" t="s">
        <v>1046</v>
      </c>
      <c r="AB87" s="325">
        <v>1</v>
      </c>
      <c r="AC87" s="325"/>
      <c r="AD87" s="326"/>
      <c r="AE87" s="337"/>
      <c r="AF87" s="39"/>
      <c r="AG87" s="39"/>
      <c r="AH87" s="39"/>
      <c r="AI87" s="39"/>
      <c r="AJ87" s="39"/>
      <c r="AK87" s="39" t="s">
        <v>326</v>
      </c>
      <c r="AL87" s="39"/>
      <c r="AM87" s="39"/>
      <c r="AN87" s="327" t="s">
        <v>326</v>
      </c>
      <c r="AO87" s="39">
        <f t="shared" si="4"/>
        <v>4.34</v>
      </c>
      <c r="AP87" s="2">
        <v>6</v>
      </c>
      <c r="AR87" s="2">
        <f t="shared" si="5"/>
        <v>4</v>
      </c>
      <c r="AS87" s="342">
        <v>6</v>
      </c>
    </row>
    <row r="88" spans="1:45" ht="30" customHeight="1" x14ac:dyDescent="0.25">
      <c r="A88" s="418"/>
      <c r="B88" s="324" t="s">
        <v>314</v>
      </c>
      <c r="C88" s="419"/>
      <c r="D88" s="420"/>
      <c r="E88" s="421"/>
      <c r="F88" s="421" t="s">
        <v>156</v>
      </c>
      <c r="G88" s="320">
        <v>2</v>
      </c>
      <c r="H88" s="39"/>
      <c r="I88" s="320">
        <v>1</v>
      </c>
      <c r="J88" s="320">
        <v>2</v>
      </c>
      <c r="K88" s="320">
        <v>3</v>
      </c>
      <c r="L88" s="39" t="s">
        <v>558</v>
      </c>
      <c r="M88" s="321">
        <v>4</v>
      </c>
      <c r="N88" s="322">
        <v>7</v>
      </c>
      <c r="O88" s="323" t="s">
        <v>136</v>
      </c>
      <c r="P88" s="323" t="s">
        <v>267</v>
      </c>
      <c r="Q88" s="323">
        <v>1.33</v>
      </c>
      <c r="R88" s="320" t="s">
        <v>128</v>
      </c>
      <c r="S88" s="324" t="s">
        <v>264</v>
      </c>
      <c r="T88" s="320">
        <v>3.77</v>
      </c>
      <c r="U88" s="311" t="s">
        <v>164</v>
      </c>
      <c r="V88" s="310">
        <v>4</v>
      </c>
      <c r="W88" s="324" t="s">
        <v>167</v>
      </c>
      <c r="X88" s="320">
        <v>0.56999999999999995</v>
      </c>
      <c r="Y88" s="320" t="s">
        <v>236</v>
      </c>
      <c r="Z88" s="39"/>
      <c r="AA88" s="325" t="s">
        <v>1055</v>
      </c>
      <c r="AB88" s="325">
        <v>2</v>
      </c>
      <c r="AC88" s="325"/>
      <c r="AD88" s="326"/>
      <c r="AE88" s="337"/>
      <c r="AF88" s="39"/>
      <c r="AG88" s="39"/>
      <c r="AH88" s="39"/>
      <c r="AI88" s="39"/>
      <c r="AJ88" s="39"/>
      <c r="AK88" s="39" t="s">
        <v>326</v>
      </c>
      <c r="AL88" s="39"/>
      <c r="AM88" s="39"/>
      <c r="AN88" s="327" t="s">
        <v>326</v>
      </c>
      <c r="AO88" s="39">
        <f t="shared" si="4"/>
        <v>4.91</v>
      </c>
      <c r="AP88" s="2">
        <v>7</v>
      </c>
      <c r="AR88" s="2">
        <f t="shared" si="5"/>
        <v>4</v>
      </c>
      <c r="AS88" s="342">
        <v>6</v>
      </c>
    </row>
    <row r="89" spans="1:45" ht="30" customHeight="1" x14ac:dyDescent="0.25">
      <c r="A89" s="418"/>
      <c r="B89" s="324" t="s">
        <v>314</v>
      </c>
      <c r="C89" s="419"/>
      <c r="D89" s="420"/>
      <c r="E89" s="421"/>
      <c r="F89" s="421"/>
      <c r="G89" s="320">
        <v>2</v>
      </c>
      <c r="H89" s="39"/>
      <c r="I89" s="320">
        <v>1</v>
      </c>
      <c r="J89" s="320">
        <v>1</v>
      </c>
      <c r="K89" s="320">
        <v>1</v>
      </c>
      <c r="L89" s="39" t="s">
        <v>559</v>
      </c>
      <c r="M89" s="321">
        <v>4</v>
      </c>
      <c r="N89" s="322">
        <v>9</v>
      </c>
      <c r="O89" s="323" t="s">
        <v>136</v>
      </c>
      <c r="P89" s="323" t="s">
        <v>267</v>
      </c>
      <c r="Q89" s="323">
        <v>1.33</v>
      </c>
      <c r="R89" s="320" t="s">
        <v>225</v>
      </c>
      <c r="S89" s="324" t="s">
        <v>266</v>
      </c>
      <c r="T89" s="320">
        <v>4.93</v>
      </c>
      <c r="U89" s="324" t="s">
        <v>268</v>
      </c>
      <c r="V89" s="320">
        <v>4.67</v>
      </c>
      <c r="W89" s="324" t="s">
        <v>267</v>
      </c>
      <c r="X89" s="320">
        <v>1.07</v>
      </c>
      <c r="Y89" s="320" t="s">
        <v>236</v>
      </c>
      <c r="Z89" s="39" t="s">
        <v>1149</v>
      </c>
      <c r="AA89" s="325" t="s">
        <v>1489</v>
      </c>
      <c r="AB89" s="325">
        <v>2</v>
      </c>
      <c r="AC89" s="325"/>
      <c r="AD89" s="326"/>
      <c r="AE89" s="337"/>
      <c r="AF89" s="39"/>
      <c r="AG89" s="39"/>
      <c r="AH89" s="39"/>
      <c r="AI89" s="39"/>
      <c r="AJ89" s="39"/>
      <c r="AK89" s="39" t="s">
        <v>326</v>
      </c>
      <c r="AL89" s="39"/>
      <c r="AM89" s="39"/>
      <c r="AN89" s="327" t="s">
        <v>326</v>
      </c>
      <c r="AO89" s="39">
        <f t="shared" si="4"/>
        <v>6.93</v>
      </c>
      <c r="AP89" s="2">
        <v>10</v>
      </c>
      <c r="AR89" s="2">
        <f t="shared" si="5"/>
        <v>4.67</v>
      </c>
      <c r="AS89" s="342">
        <v>8</v>
      </c>
    </row>
    <row r="90" spans="1:45" ht="30" customHeight="1" x14ac:dyDescent="0.25">
      <c r="A90" s="418" t="s">
        <v>1492</v>
      </c>
      <c r="B90" s="324" t="s">
        <v>313</v>
      </c>
      <c r="C90" s="419"/>
      <c r="D90" s="420" t="s">
        <v>1490</v>
      </c>
      <c r="E90" s="421"/>
      <c r="F90" s="421" t="s">
        <v>220</v>
      </c>
      <c r="G90" s="320">
        <v>1</v>
      </c>
      <c r="H90" s="39"/>
      <c r="I90" s="320">
        <v>0</v>
      </c>
      <c r="J90" s="320">
        <v>1</v>
      </c>
      <c r="K90" s="320">
        <v>2</v>
      </c>
      <c r="L90" s="39" t="s">
        <v>558</v>
      </c>
      <c r="M90" s="321">
        <v>4</v>
      </c>
      <c r="N90" s="322">
        <v>4</v>
      </c>
      <c r="O90" s="323" t="s">
        <v>152</v>
      </c>
      <c r="P90" s="323" t="s">
        <v>267</v>
      </c>
      <c r="Q90" s="323">
        <v>1.33</v>
      </c>
      <c r="R90" s="320" t="s">
        <v>125</v>
      </c>
      <c r="S90" s="324" t="s">
        <v>270</v>
      </c>
      <c r="T90" s="320">
        <v>2.77</v>
      </c>
      <c r="U90" s="324" t="s">
        <v>268</v>
      </c>
      <c r="V90" s="320">
        <v>4.67</v>
      </c>
      <c r="W90" s="324" t="s">
        <v>167</v>
      </c>
      <c r="X90" s="320">
        <v>0.9</v>
      </c>
      <c r="Y90" s="320" t="s">
        <v>236</v>
      </c>
      <c r="Z90" s="39"/>
      <c r="AA90" s="325" t="s">
        <v>1493</v>
      </c>
      <c r="AB90" s="325"/>
      <c r="AC90" s="325"/>
      <c r="AD90" s="326"/>
      <c r="AE90" s="337"/>
      <c r="AF90" s="39"/>
      <c r="AG90" s="39" t="s">
        <v>326</v>
      </c>
      <c r="AH90" s="39"/>
      <c r="AI90" s="39" t="s">
        <v>326</v>
      </c>
      <c r="AJ90" s="39"/>
      <c r="AK90" s="39"/>
      <c r="AL90" s="39"/>
      <c r="AM90" s="39"/>
      <c r="AN90" s="327"/>
      <c r="AO90" s="39">
        <f t="shared" ref="AO90:AO93" si="6">T90+MIN(X90*AB90,AB90)</f>
        <v>2.77</v>
      </c>
      <c r="AP90" s="2">
        <v>4</v>
      </c>
      <c r="AR90" s="2">
        <f t="shared" ref="AR90:AR93" si="7">IF(U90="-","",V90+MIN(X90*AC90,AC90))</f>
        <v>4.67</v>
      </c>
      <c r="AS90" s="342">
        <v>8</v>
      </c>
    </row>
    <row r="91" spans="1:45" ht="47.25" x14ac:dyDescent="0.25">
      <c r="A91" s="418"/>
      <c r="B91" s="324" t="s">
        <v>313</v>
      </c>
      <c r="C91" s="419"/>
      <c r="D91" s="420"/>
      <c r="E91" s="421"/>
      <c r="F91" s="421"/>
      <c r="G91" s="320">
        <v>1</v>
      </c>
      <c r="H91" s="39"/>
      <c r="I91" s="320">
        <v>1</v>
      </c>
      <c r="J91" s="320">
        <v>1</v>
      </c>
      <c r="K91" s="320">
        <v>1</v>
      </c>
      <c r="L91" s="39" t="s">
        <v>559</v>
      </c>
      <c r="M91" s="321">
        <v>4</v>
      </c>
      <c r="N91" s="322">
        <v>6</v>
      </c>
      <c r="O91" s="323" t="s">
        <v>152</v>
      </c>
      <c r="P91" s="323" t="s">
        <v>267</v>
      </c>
      <c r="Q91" s="323">
        <v>1.33</v>
      </c>
      <c r="R91" s="320" t="s">
        <v>125</v>
      </c>
      <c r="S91" s="324" t="s">
        <v>270</v>
      </c>
      <c r="T91" s="320">
        <v>2.77</v>
      </c>
      <c r="U91" s="324" t="s">
        <v>268</v>
      </c>
      <c r="V91" s="320">
        <v>4.67</v>
      </c>
      <c r="W91" s="324" t="s">
        <v>167</v>
      </c>
      <c r="X91" s="320">
        <v>0.9</v>
      </c>
      <c r="Y91" s="320" t="s">
        <v>236</v>
      </c>
      <c r="Z91" s="45"/>
      <c r="AA91" s="325" t="s">
        <v>1494</v>
      </c>
      <c r="AB91" s="325"/>
      <c r="AC91" s="325"/>
      <c r="AD91" s="326"/>
      <c r="AE91" s="337"/>
      <c r="AF91" s="39"/>
      <c r="AG91" s="39" t="s">
        <v>326</v>
      </c>
      <c r="AH91" s="39"/>
      <c r="AI91" s="39" t="s">
        <v>326</v>
      </c>
      <c r="AJ91" s="39"/>
      <c r="AK91" s="39"/>
      <c r="AL91" s="39"/>
      <c r="AM91" s="39"/>
      <c r="AN91" s="327"/>
      <c r="AO91" s="39">
        <f t="shared" si="6"/>
        <v>2.77</v>
      </c>
      <c r="AP91" s="2">
        <v>4</v>
      </c>
      <c r="AR91" s="2">
        <f t="shared" si="7"/>
        <v>4.67</v>
      </c>
      <c r="AS91" s="342">
        <v>8</v>
      </c>
    </row>
    <row r="92" spans="1:45" ht="30" customHeight="1" x14ac:dyDescent="0.25">
      <c r="A92" s="418"/>
      <c r="B92" s="324" t="s">
        <v>313</v>
      </c>
      <c r="C92" s="419"/>
      <c r="D92" s="420"/>
      <c r="E92" s="421"/>
      <c r="F92" s="421" t="s">
        <v>156</v>
      </c>
      <c r="G92" s="320">
        <v>2</v>
      </c>
      <c r="H92" s="39"/>
      <c r="I92" s="320">
        <v>0</v>
      </c>
      <c r="J92" s="320">
        <v>1</v>
      </c>
      <c r="K92" s="320">
        <v>2</v>
      </c>
      <c r="L92" s="39" t="s">
        <v>558</v>
      </c>
      <c r="M92" s="321">
        <v>4</v>
      </c>
      <c r="N92" s="322">
        <v>6</v>
      </c>
      <c r="O92" s="323" t="s">
        <v>234</v>
      </c>
      <c r="P92" s="323" t="s">
        <v>561</v>
      </c>
      <c r="Q92" s="323">
        <v>2</v>
      </c>
      <c r="R92" s="320" t="s">
        <v>178</v>
      </c>
      <c r="S92" s="324" t="s">
        <v>266</v>
      </c>
      <c r="T92" s="320">
        <v>4.93</v>
      </c>
      <c r="U92" s="311" t="s">
        <v>272</v>
      </c>
      <c r="V92" s="310">
        <v>5.33</v>
      </c>
      <c r="W92" s="324" t="s">
        <v>267</v>
      </c>
      <c r="X92" s="320">
        <v>1.4</v>
      </c>
      <c r="Y92" s="320" t="s">
        <v>236</v>
      </c>
      <c r="Z92" s="39"/>
      <c r="AA92" s="325" t="s">
        <v>1493</v>
      </c>
      <c r="AB92" s="325"/>
      <c r="AC92" s="325"/>
      <c r="AD92" s="326"/>
      <c r="AE92" s="337"/>
      <c r="AF92" s="39"/>
      <c r="AG92" s="39" t="s">
        <v>326</v>
      </c>
      <c r="AH92" s="39"/>
      <c r="AI92" s="39" t="s">
        <v>326</v>
      </c>
      <c r="AJ92" s="39"/>
      <c r="AK92" s="39"/>
      <c r="AL92" s="39"/>
      <c r="AM92" s="39"/>
      <c r="AN92" s="327"/>
      <c r="AO92" s="39">
        <f t="shared" si="6"/>
        <v>4.93</v>
      </c>
      <c r="AP92" s="2">
        <v>7</v>
      </c>
      <c r="AR92" s="2">
        <f t="shared" si="7"/>
        <v>5.33</v>
      </c>
      <c r="AS92" s="342">
        <v>10</v>
      </c>
    </row>
    <row r="93" spans="1:45" ht="47.25" x14ac:dyDescent="0.25">
      <c r="A93" s="418"/>
      <c r="B93" s="324" t="s">
        <v>313</v>
      </c>
      <c r="C93" s="419"/>
      <c r="D93" s="420"/>
      <c r="E93" s="421"/>
      <c r="F93" s="421"/>
      <c r="G93" s="320">
        <v>2</v>
      </c>
      <c r="H93" s="39"/>
      <c r="I93" s="320">
        <v>1</v>
      </c>
      <c r="J93" s="320">
        <v>1</v>
      </c>
      <c r="K93" s="320">
        <v>1</v>
      </c>
      <c r="L93" s="39" t="s">
        <v>559</v>
      </c>
      <c r="M93" s="321">
        <v>4</v>
      </c>
      <c r="N93" s="322">
        <v>9</v>
      </c>
      <c r="O93" s="323" t="s">
        <v>234</v>
      </c>
      <c r="P93" s="323" t="s">
        <v>561</v>
      </c>
      <c r="Q93" s="323">
        <v>2</v>
      </c>
      <c r="R93" s="320" t="s">
        <v>178</v>
      </c>
      <c r="S93" s="324" t="s">
        <v>266</v>
      </c>
      <c r="T93" s="320">
        <v>4.93</v>
      </c>
      <c r="U93" s="311" t="s">
        <v>272</v>
      </c>
      <c r="V93" s="310">
        <v>5.33</v>
      </c>
      <c r="W93" s="324" t="s">
        <v>267</v>
      </c>
      <c r="X93" s="320">
        <v>1.4</v>
      </c>
      <c r="Y93" s="320" t="s">
        <v>236</v>
      </c>
      <c r="Z93" s="45"/>
      <c r="AA93" s="325" t="s">
        <v>1494</v>
      </c>
      <c r="AB93" s="325"/>
      <c r="AC93" s="325"/>
      <c r="AD93" s="326"/>
      <c r="AE93" s="337"/>
      <c r="AF93" s="39"/>
      <c r="AG93" s="39" t="s">
        <v>326</v>
      </c>
      <c r="AH93" s="39"/>
      <c r="AI93" s="39" t="s">
        <v>326</v>
      </c>
      <c r="AJ93" s="39"/>
      <c r="AK93" s="39"/>
      <c r="AL93" s="39"/>
      <c r="AM93" s="39"/>
      <c r="AN93" s="327"/>
      <c r="AO93" s="39">
        <f t="shared" si="6"/>
        <v>4.93</v>
      </c>
      <c r="AP93" s="2">
        <v>7</v>
      </c>
      <c r="AR93" s="2">
        <f t="shared" si="7"/>
        <v>5.33</v>
      </c>
      <c r="AS93" s="342">
        <v>10</v>
      </c>
    </row>
    <row r="94" spans="1:45" ht="30" customHeight="1" x14ac:dyDescent="0.25">
      <c r="A94" s="418" t="s">
        <v>1299</v>
      </c>
      <c r="B94" s="324" t="s">
        <v>313</v>
      </c>
      <c r="C94" s="419"/>
      <c r="D94" s="420" t="s">
        <v>1491</v>
      </c>
      <c r="E94" s="421"/>
      <c r="F94" s="421" t="s">
        <v>220</v>
      </c>
      <c r="G94" s="320">
        <v>1</v>
      </c>
      <c r="H94" s="39"/>
      <c r="I94" s="320">
        <v>1</v>
      </c>
      <c r="J94" s="320">
        <v>0</v>
      </c>
      <c r="K94" s="320">
        <v>1</v>
      </c>
      <c r="L94" s="39" t="s">
        <v>558</v>
      </c>
      <c r="M94" s="321">
        <v>4</v>
      </c>
      <c r="N94" s="322">
        <v>4</v>
      </c>
      <c r="O94" s="323" t="s">
        <v>152</v>
      </c>
      <c r="P94" s="323" t="s">
        <v>267</v>
      </c>
      <c r="Q94" s="323">
        <v>1.33</v>
      </c>
      <c r="R94" s="320" t="s">
        <v>128</v>
      </c>
      <c r="S94" s="324" t="s">
        <v>264</v>
      </c>
      <c r="T94" s="320">
        <v>3.77</v>
      </c>
      <c r="U94" s="324" t="s">
        <v>265</v>
      </c>
      <c r="V94" s="320"/>
      <c r="W94" s="324" t="s">
        <v>167</v>
      </c>
      <c r="X94" s="320">
        <v>0.56999999999999995</v>
      </c>
      <c r="Y94" s="320" t="s">
        <v>226</v>
      </c>
      <c r="Z94" s="45" t="s">
        <v>1495</v>
      </c>
      <c r="AA94" s="326" t="s">
        <v>1046</v>
      </c>
      <c r="AB94" s="326">
        <v>1</v>
      </c>
      <c r="AC94" s="326"/>
      <c r="AD94" s="326"/>
      <c r="AE94" s="337"/>
      <c r="AF94" s="39"/>
      <c r="AG94" s="39"/>
      <c r="AH94" s="39"/>
      <c r="AI94" s="39"/>
      <c r="AJ94" s="39" t="s">
        <v>326</v>
      </c>
      <c r="AK94" s="39"/>
      <c r="AL94" s="39"/>
      <c r="AM94" s="39"/>
      <c r="AN94" s="327" t="s">
        <v>326</v>
      </c>
      <c r="AO94" s="39">
        <f t="shared" ref="AO94:AO101" si="8">T94+MIN(X94*AB94,AB94)</f>
        <v>4.34</v>
      </c>
      <c r="AP94" s="2">
        <v>6</v>
      </c>
      <c r="AR94" s="2" t="str">
        <f t="shared" ref="AR94:AR101" si="9">IF(U94="-","",V94+MIN(X94*AC94,AC94))</f>
        <v/>
      </c>
    </row>
    <row r="95" spans="1:45" ht="45" x14ac:dyDescent="0.25">
      <c r="A95" s="418"/>
      <c r="B95" s="324" t="s">
        <v>313</v>
      </c>
      <c r="C95" s="419"/>
      <c r="D95" s="420"/>
      <c r="E95" s="421"/>
      <c r="F95" s="421"/>
      <c r="G95" s="320">
        <v>1</v>
      </c>
      <c r="H95" s="39"/>
      <c r="I95" s="320">
        <v>0</v>
      </c>
      <c r="J95" s="320">
        <v>1</v>
      </c>
      <c r="K95" s="320">
        <v>1</v>
      </c>
      <c r="L95" s="39" t="s">
        <v>559</v>
      </c>
      <c r="M95" s="321">
        <v>4</v>
      </c>
      <c r="N95" s="322">
        <v>7</v>
      </c>
      <c r="O95" s="323" t="s">
        <v>152</v>
      </c>
      <c r="P95" s="323" t="s">
        <v>267</v>
      </c>
      <c r="Q95" s="323">
        <v>1.33</v>
      </c>
      <c r="R95" s="320" t="s">
        <v>128</v>
      </c>
      <c r="S95" s="324" t="s">
        <v>264</v>
      </c>
      <c r="T95" s="320">
        <v>3.77</v>
      </c>
      <c r="U95" s="324" t="s">
        <v>265</v>
      </c>
      <c r="V95" s="320"/>
      <c r="W95" s="324" t="s">
        <v>167</v>
      </c>
      <c r="X95" s="320">
        <v>0.56999999999999995</v>
      </c>
      <c r="Y95" s="320" t="s">
        <v>226</v>
      </c>
      <c r="Z95" s="45" t="s">
        <v>1496</v>
      </c>
      <c r="AA95" s="326" t="s">
        <v>1046</v>
      </c>
      <c r="AB95" s="325">
        <v>1</v>
      </c>
      <c r="AC95" s="325"/>
      <c r="AD95" s="326"/>
      <c r="AE95" s="337"/>
      <c r="AF95" s="39"/>
      <c r="AG95" s="39"/>
      <c r="AH95" s="39"/>
      <c r="AI95" s="39"/>
      <c r="AJ95" s="39" t="s">
        <v>326</v>
      </c>
      <c r="AK95" s="39"/>
      <c r="AL95" s="39"/>
      <c r="AM95" s="39"/>
      <c r="AN95" s="327" t="s">
        <v>326</v>
      </c>
      <c r="AO95" s="39">
        <f t="shared" si="8"/>
        <v>4.34</v>
      </c>
      <c r="AP95" s="2">
        <v>6</v>
      </c>
      <c r="AR95" s="2" t="str">
        <f t="shared" si="9"/>
        <v/>
      </c>
    </row>
    <row r="96" spans="1:45" ht="30" customHeight="1" x14ac:dyDescent="0.25">
      <c r="A96" s="418"/>
      <c r="B96" s="324" t="s">
        <v>313</v>
      </c>
      <c r="C96" s="419"/>
      <c r="D96" s="420"/>
      <c r="E96" s="421"/>
      <c r="F96" s="421" t="s">
        <v>156</v>
      </c>
      <c r="G96" s="320">
        <v>2</v>
      </c>
      <c r="H96" s="39"/>
      <c r="I96" s="320">
        <v>1</v>
      </c>
      <c r="J96" s="320">
        <v>0</v>
      </c>
      <c r="K96" s="320">
        <v>1</v>
      </c>
      <c r="L96" s="39" t="s">
        <v>558</v>
      </c>
      <c r="M96" s="321">
        <v>4</v>
      </c>
      <c r="N96" s="322">
        <v>6</v>
      </c>
      <c r="O96" s="323" t="s">
        <v>152</v>
      </c>
      <c r="P96" s="323" t="s">
        <v>267</v>
      </c>
      <c r="Q96" s="323">
        <v>1.33</v>
      </c>
      <c r="R96" s="320" t="s">
        <v>128</v>
      </c>
      <c r="S96" s="324" t="s">
        <v>264</v>
      </c>
      <c r="T96" s="320">
        <v>3.77</v>
      </c>
      <c r="U96" s="324" t="s">
        <v>265</v>
      </c>
      <c r="V96" s="320"/>
      <c r="W96" s="324" t="s">
        <v>167</v>
      </c>
      <c r="X96" s="320">
        <v>0.56999999999999995</v>
      </c>
      <c r="Y96" s="320" t="s">
        <v>226</v>
      </c>
      <c r="Z96" s="45" t="s">
        <v>1495</v>
      </c>
      <c r="AA96" s="326" t="s">
        <v>1047</v>
      </c>
      <c r="AB96" s="326">
        <v>2</v>
      </c>
      <c r="AC96" s="326"/>
      <c r="AD96" s="326"/>
      <c r="AE96" s="337"/>
      <c r="AF96" s="39"/>
      <c r="AG96" s="39"/>
      <c r="AH96" s="39"/>
      <c r="AI96" s="39"/>
      <c r="AJ96" s="39" t="s">
        <v>326</v>
      </c>
      <c r="AK96" s="39"/>
      <c r="AL96" s="39"/>
      <c r="AM96" s="39"/>
      <c r="AN96" s="327" t="s">
        <v>326</v>
      </c>
      <c r="AO96" s="39">
        <f t="shared" si="8"/>
        <v>4.91</v>
      </c>
      <c r="AP96" s="2">
        <v>7</v>
      </c>
      <c r="AR96" s="2" t="str">
        <f t="shared" si="9"/>
        <v/>
      </c>
    </row>
    <row r="97" spans="1:45" ht="45" x14ac:dyDescent="0.25">
      <c r="A97" s="418"/>
      <c r="B97" s="324" t="s">
        <v>313</v>
      </c>
      <c r="C97" s="419"/>
      <c r="D97" s="420"/>
      <c r="E97" s="421"/>
      <c r="F97" s="421"/>
      <c r="G97" s="320">
        <v>2</v>
      </c>
      <c r="H97" s="39"/>
      <c r="I97" s="320">
        <v>0</v>
      </c>
      <c r="J97" s="320">
        <v>1</v>
      </c>
      <c r="K97" s="320">
        <v>1</v>
      </c>
      <c r="L97" s="39" t="s">
        <v>559</v>
      </c>
      <c r="M97" s="321">
        <v>4</v>
      </c>
      <c r="N97" s="322">
        <v>10</v>
      </c>
      <c r="O97" s="323" t="s">
        <v>152</v>
      </c>
      <c r="P97" s="323" t="s">
        <v>267</v>
      </c>
      <c r="Q97" s="323">
        <v>1.33</v>
      </c>
      <c r="R97" s="320" t="s">
        <v>225</v>
      </c>
      <c r="S97" s="324" t="s">
        <v>266</v>
      </c>
      <c r="T97" s="320">
        <v>4.93</v>
      </c>
      <c r="U97" s="324" t="s">
        <v>265</v>
      </c>
      <c r="V97" s="320"/>
      <c r="W97" s="324" t="s">
        <v>267</v>
      </c>
      <c r="X97" s="320">
        <v>1.07</v>
      </c>
      <c r="Y97" s="320" t="s">
        <v>226</v>
      </c>
      <c r="Z97" s="45" t="s">
        <v>1496</v>
      </c>
      <c r="AA97" s="326" t="s">
        <v>1047</v>
      </c>
      <c r="AB97" s="325">
        <v>2</v>
      </c>
      <c r="AC97" s="325"/>
      <c r="AD97" s="326"/>
      <c r="AE97" s="337"/>
      <c r="AF97" s="39"/>
      <c r="AG97" s="39"/>
      <c r="AH97" s="39"/>
      <c r="AI97" s="39"/>
      <c r="AJ97" s="39" t="s">
        <v>326</v>
      </c>
      <c r="AK97" s="39"/>
      <c r="AL97" s="39"/>
      <c r="AM97" s="39"/>
      <c r="AN97" s="327" t="s">
        <v>326</v>
      </c>
      <c r="AO97" s="39">
        <f t="shared" si="8"/>
        <v>6.93</v>
      </c>
      <c r="AP97" s="2">
        <v>9</v>
      </c>
      <c r="AR97" s="2" t="str">
        <f t="shared" si="9"/>
        <v/>
      </c>
    </row>
    <row r="98" spans="1:45" ht="30" customHeight="1" x14ac:dyDescent="0.25">
      <c r="A98" s="418" t="s">
        <v>1472</v>
      </c>
      <c r="B98" s="324" t="s">
        <v>312</v>
      </c>
      <c r="C98" s="419"/>
      <c r="D98" s="420" t="s">
        <v>1497</v>
      </c>
      <c r="E98" s="421"/>
      <c r="F98" s="421" t="s">
        <v>220</v>
      </c>
      <c r="G98" s="320">
        <v>1</v>
      </c>
      <c r="H98" s="39"/>
      <c r="I98" s="320">
        <v>1</v>
      </c>
      <c r="J98" s="320">
        <v>0</v>
      </c>
      <c r="K98" s="320">
        <v>1</v>
      </c>
      <c r="L98" s="39" t="s">
        <v>558</v>
      </c>
      <c r="M98" s="321">
        <v>4</v>
      </c>
      <c r="N98" s="322">
        <v>7</v>
      </c>
      <c r="O98" s="323" t="s">
        <v>235</v>
      </c>
      <c r="P98" s="21" t="s">
        <v>563</v>
      </c>
      <c r="Q98" s="21">
        <v>2.6666666666666665</v>
      </c>
      <c r="R98" s="320" t="s">
        <v>128</v>
      </c>
      <c r="S98" s="324" t="s">
        <v>264</v>
      </c>
      <c r="T98" s="320">
        <v>3.77</v>
      </c>
      <c r="U98" s="324" t="s">
        <v>265</v>
      </c>
      <c r="V98" s="320"/>
      <c r="W98" s="324" t="s">
        <v>167</v>
      </c>
      <c r="X98" s="320">
        <v>0.56999999999999995</v>
      </c>
      <c r="Y98" s="320" t="s">
        <v>226</v>
      </c>
      <c r="Z98" s="45" t="s">
        <v>1498</v>
      </c>
      <c r="AA98" s="325"/>
      <c r="AB98" s="325"/>
      <c r="AC98" s="325"/>
      <c r="AD98" s="326"/>
      <c r="AE98" s="337"/>
      <c r="AF98" s="39"/>
      <c r="AG98" s="39"/>
      <c r="AH98" s="39"/>
      <c r="AI98" s="39"/>
      <c r="AJ98" s="39"/>
      <c r="AK98" s="39"/>
      <c r="AL98" s="39"/>
      <c r="AM98" s="39"/>
      <c r="AN98" s="327"/>
      <c r="AO98" s="39">
        <f t="shared" si="8"/>
        <v>3.77</v>
      </c>
      <c r="AP98" s="2">
        <v>5</v>
      </c>
      <c r="AR98" s="2" t="str">
        <f t="shared" si="9"/>
        <v/>
      </c>
    </row>
    <row r="99" spans="1:45" ht="45" x14ac:dyDescent="0.25">
      <c r="A99" s="418"/>
      <c r="B99" s="324" t="s">
        <v>312</v>
      </c>
      <c r="C99" s="419"/>
      <c r="D99" s="420"/>
      <c r="E99" s="421"/>
      <c r="F99" s="421"/>
      <c r="G99" s="320">
        <v>1</v>
      </c>
      <c r="H99" s="39"/>
      <c r="I99" s="320">
        <v>0</v>
      </c>
      <c r="J99" s="320">
        <v>1</v>
      </c>
      <c r="K99" s="320">
        <v>1</v>
      </c>
      <c r="L99" s="39" t="s">
        <v>559</v>
      </c>
      <c r="M99" s="321">
        <v>4</v>
      </c>
      <c r="N99" s="322">
        <v>9</v>
      </c>
      <c r="O99" s="323" t="s">
        <v>235</v>
      </c>
      <c r="P99" s="21" t="s">
        <v>563</v>
      </c>
      <c r="Q99" s="21">
        <v>2.6666666666666665</v>
      </c>
      <c r="R99" s="320" t="s">
        <v>128</v>
      </c>
      <c r="S99" s="324" t="s">
        <v>264</v>
      </c>
      <c r="T99" s="320">
        <v>3.77</v>
      </c>
      <c r="U99" s="324" t="s">
        <v>265</v>
      </c>
      <c r="V99" s="320"/>
      <c r="W99" s="324" t="s">
        <v>167</v>
      </c>
      <c r="X99" s="320">
        <v>0.56999999999999995</v>
      </c>
      <c r="Y99" s="320" t="s">
        <v>226</v>
      </c>
      <c r="Z99" s="45" t="s">
        <v>1499</v>
      </c>
      <c r="AA99" s="325"/>
      <c r="AB99" s="325"/>
      <c r="AC99" s="325"/>
      <c r="AD99" s="325"/>
      <c r="AE99" s="337"/>
      <c r="AF99" s="39"/>
      <c r="AG99" s="39"/>
      <c r="AH99" s="39"/>
      <c r="AI99" s="39"/>
      <c r="AJ99" s="39"/>
      <c r="AK99" s="39"/>
      <c r="AL99" s="39"/>
      <c r="AM99" s="39"/>
      <c r="AN99" s="327"/>
      <c r="AO99" s="39">
        <f t="shared" si="8"/>
        <v>3.77</v>
      </c>
      <c r="AP99" s="2">
        <v>5</v>
      </c>
      <c r="AR99" s="2" t="str">
        <f t="shared" si="9"/>
        <v/>
      </c>
    </row>
    <row r="100" spans="1:45" ht="30" customHeight="1" x14ac:dyDescent="0.25">
      <c r="A100" s="418"/>
      <c r="B100" s="324" t="s">
        <v>312</v>
      </c>
      <c r="C100" s="419"/>
      <c r="D100" s="420"/>
      <c r="E100" s="421"/>
      <c r="F100" s="421" t="s">
        <v>156</v>
      </c>
      <c r="G100" s="320">
        <v>2</v>
      </c>
      <c r="H100" s="39"/>
      <c r="I100" s="320">
        <v>1</v>
      </c>
      <c r="J100" s="320">
        <v>0</v>
      </c>
      <c r="K100" s="320">
        <v>1</v>
      </c>
      <c r="L100" s="39" t="s">
        <v>558</v>
      </c>
      <c r="M100" s="321">
        <v>4</v>
      </c>
      <c r="N100" s="322">
        <v>11</v>
      </c>
      <c r="O100" s="323" t="s">
        <v>235</v>
      </c>
      <c r="P100" s="21" t="s">
        <v>563</v>
      </c>
      <c r="Q100" s="21">
        <v>2.6666666666666665</v>
      </c>
      <c r="R100" s="320" t="s">
        <v>231</v>
      </c>
      <c r="S100" s="324" t="s">
        <v>269</v>
      </c>
      <c r="T100" s="320">
        <v>5.93</v>
      </c>
      <c r="U100" s="324" t="s">
        <v>265</v>
      </c>
      <c r="V100" s="320"/>
      <c r="W100" s="324" t="s">
        <v>267</v>
      </c>
      <c r="X100" s="320">
        <v>0.73</v>
      </c>
      <c r="Y100" s="320" t="s">
        <v>226</v>
      </c>
      <c r="Z100" s="45" t="s">
        <v>1498</v>
      </c>
      <c r="AA100" s="325"/>
      <c r="AB100" s="325"/>
      <c r="AC100" s="325"/>
      <c r="AD100" s="326"/>
      <c r="AE100" s="337"/>
      <c r="AF100" s="39"/>
      <c r="AG100" s="39"/>
      <c r="AH100" s="39"/>
      <c r="AI100" s="39"/>
      <c r="AJ100" s="39"/>
      <c r="AK100" s="39"/>
      <c r="AL100" s="39"/>
      <c r="AM100" s="39"/>
      <c r="AN100" s="327"/>
      <c r="AO100" s="39">
        <f t="shared" si="8"/>
        <v>5.93</v>
      </c>
      <c r="AP100" s="2">
        <v>8</v>
      </c>
      <c r="AR100" s="2" t="str">
        <f t="shared" si="9"/>
        <v/>
      </c>
    </row>
    <row r="101" spans="1:45" ht="45.75" thickBot="1" x14ac:dyDescent="0.3">
      <c r="A101" s="422"/>
      <c r="B101" s="332" t="s">
        <v>312</v>
      </c>
      <c r="C101" s="423"/>
      <c r="D101" s="424"/>
      <c r="E101" s="425"/>
      <c r="F101" s="425"/>
      <c r="G101" s="328">
        <v>2</v>
      </c>
      <c r="H101" s="42"/>
      <c r="I101" s="328">
        <v>0</v>
      </c>
      <c r="J101" s="328">
        <v>1</v>
      </c>
      <c r="K101" s="328">
        <v>1</v>
      </c>
      <c r="L101" s="42" t="s">
        <v>559</v>
      </c>
      <c r="M101" s="329">
        <v>4</v>
      </c>
      <c r="N101" s="330">
        <v>14</v>
      </c>
      <c r="O101" s="331" t="s">
        <v>235</v>
      </c>
      <c r="P101" s="331" t="s">
        <v>563</v>
      </c>
      <c r="Q101" s="331">
        <v>2.67</v>
      </c>
      <c r="R101" s="328" t="s">
        <v>231</v>
      </c>
      <c r="S101" s="332" t="s">
        <v>269</v>
      </c>
      <c r="T101" s="328">
        <v>5.93</v>
      </c>
      <c r="U101" s="332" t="s">
        <v>265</v>
      </c>
      <c r="V101" s="328"/>
      <c r="W101" s="332" t="s">
        <v>267</v>
      </c>
      <c r="X101" s="328">
        <v>0.73</v>
      </c>
      <c r="Y101" s="328" t="s">
        <v>226</v>
      </c>
      <c r="Z101" s="44" t="s">
        <v>1499</v>
      </c>
      <c r="AA101" s="333"/>
      <c r="AB101" s="333"/>
      <c r="AC101" s="333"/>
      <c r="AD101" s="333"/>
      <c r="AE101" s="344"/>
      <c r="AF101" s="42"/>
      <c r="AG101" s="42"/>
      <c r="AH101" s="42"/>
      <c r="AI101" s="42"/>
      <c r="AJ101" s="42"/>
      <c r="AK101" s="42"/>
      <c r="AL101" s="42"/>
      <c r="AM101" s="42"/>
      <c r="AN101" s="335"/>
      <c r="AO101" s="39">
        <f t="shared" si="8"/>
        <v>5.93</v>
      </c>
      <c r="AP101" s="2">
        <v>8</v>
      </c>
      <c r="AR101" s="2" t="str">
        <f t="shared" si="9"/>
        <v/>
      </c>
    </row>
    <row r="102" spans="1:45" ht="30" customHeight="1" x14ac:dyDescent="0.25">
      <c r="A102" s="430" t="s">
        <v>1301</v>
      </c>
      <c r="B102" s="120" t="s">
        <v>316</v>
      </c>
      <c r="C102" s="430" t="s">
        <v>1305</v>
      </c>
      <c r="D102" s="414" t="s">
        <v>306</v>
      </c>
      <c r="E102" s="417" t="s">
        <v>306</v>
      </c>
      <c r="F102" s="417" t="s">
        <v>220</v>
      </c>
      <c r="G102" s="9">
        <v>1</v>
      </c>
      <c r="H102" s="2">
        <v>4</v>
      </c>
      <c r="I102" s="9">
        <v>2</v>
      </c>
      <c r="J102" s="9">
        <v>3</v>
      </c>
      <c r="K102" s="9">
        <v>4</v>
      </c>
      <c r="L102" s="2" t="s">
        <v>558</v>
      </c>
      <c r="M102" s="19">
        <v>3</v>
      </c>
      <c r="N102" s="20">
        <v>3</v>
      </c>
      <c r="O102" s="21" t="s">
        <v>136</v>
      </c>
      <c r="P102" s="21" t="s">
        <v>167</v>
      </c>
      <c r="Q102" s="21">
        <v>0.66666666666666663</v>
      </c>
      <c r="R102" s="9" t="s">
        <v>125</v>
      </c>
      <c r="S102" s="5" t="s">
        <v>270</v>
      </c>
      <c r="T102" s="9">
        <v>2.77</v>
      </c>
      <c r="U102" s="5" t="s">
        <v>265</v>
      </c>
      <c r="W102" s="5" t="s">
        <v>167</v>
      </c>
      <c r="X102" s="9">
        <v>0.9</v>
      </c>
      <c r="Y102" s="9" t="s">
        <v>226</v>
      </c>
      <c r="Z102" s="2" t="s">
        <v>317</v>
      </c>
      <c r="AA102" s="57" t="s">
        <v>1060</v>
      </c>
      <c r="AB102" s="57">
        <v>1</v>
      </c>
      <c r="AC102" s="57"/>
      <c r="AE102" s="337"/>
      <c r="AF102" s="39"/>
      <c r="AG102" s="39" t="s">
        <v>326</v>
      </c>
      <c r="AH102" s="39"/>
      <c r="AI102" s="39" t="s">
        <v>326</v>
      </c>
      <c r="AJ102" s="39"/>
      <c r="AK102" s="39"/>
      <c r="AL102" s="39"/>
      <c r="AM102" s="39"/>
      <c r="AN102" s="338"/>
      <c r="AO102" s="39">
        <f t="shared" si="0"/>
        <v>3.67</v>
      </c>
      <c r="AP102" s="2">
        <v>5</v>
      </c>
      <c r="AR102" s="2" t="str">
        <f t="shared" si="1"/>
        <v/>
      </c>
    </row>
    <row r="103" spans="1:45" ht="30" customHeight="1" x14ac:dyDescent="0.25">
      <c r="A103" s="430"/>
      <c r="B103" s="120" t="s">
        <v>316</v>
      </c>
      <c r="C103" s="430"/>
      <c r="D103" s="414"/>
      <c r="E103" s="417"/>
      <c r="F103" s="417"/>
      <c r="G103" s="9">
        <v>1</v>
      </c>
      <c r="H103" s="2">
        <v>1</v>
      </c>
      <c r="I103" s="9">
        <v>1</v>
      </c>
      <c r="J103" s="9">
        <v>1</v>
      </c>
      <c r="K103" s="9">
        <v>1</v>
      </c>
      <c r="L103" s="2" t="s">
        <v>559</v>
      </c>
      <c r="M103" s="19">
        <v>3</v>
      </c>
      <c r="N103" s="20">
        <v>6</v>
      </c>
      <c r="O103" s="21" t="s">
        <v>136</v>
      </c>
      <c r="P103" s="21" t="s">
        <v>167</v>
      </c>
      <c r="Q103" s="21">
        <v>0.66666666666666663</v>
      </c>
      <c r="R103" s="9" t="s">
        <v>125</v>
      </c>
      <c r="S103" s="5" t="s">
        <v>270</v>
      </c>
      <c r="T103" s="9">
        <v>2.77</v>
      </c>
      <c r="U103" s="5" t="s">
        <v>265</v>
      </c>
      <c r="W103" s="5" t="s">
        <v>167</v>
      </c>
      <c r="X103" s="9">
        <v>0.9</v>
      </c>
      <c r="Y103" s="9" t="s">
        <v>226</v>
      </c>
      <c r="Z103" s="2" t="s">
        <v>317</v>
      </c>
      <c r="AA103" s="57" t="s">
        <v>1060</v>
      </c>
      <c r="AB103" s="57">
        <v>1</v>
      </c>
      <c r="AC103" s="57"/>
      <c r="AD103" s="56" t="s">
        <v>1078</v>
      </c>
      <c r="AE103" s="337"/>
      <c r="AF103" s="39"/>
      <c r="AG103" s="39" t="s">
        <v>326</v>
      </c>
      <c r="AH103" s="39"/>
      <c r="AI103" s="39" t="s">
        <v>326</v>
      </c>
      <c r="AJ103" s="39"/>
      <c r="AK103" s="39"/>
      <c r="AL103" s="39"/>
      <c r="AM103" s="39"/>
      <c r="AN103" s="338"/>
      <c r="AO103" s="39">
        <f t="shared" si="0"/>
        <v>3.67</v>
      </c>
      <c r="AP103" s="2">
        <v>5</v>
      </c>
      <c r="AR103" s="2" t="str">
        <f t="shared" si="1"/>
        <v/>
      </c>
    </row>
    <row r="104" spans="1:45" ht="30" customHeight="1" x14ac:dyDescent="0.25">
      <c r="A104" s="430"/>
      <c r="B104" s="120" t="s">
        <v>316</v>
      </c>
      <c r="C104" s="430"/>
      <c r="D104" s="414"/>
      <c r="E104" s="417"/>
      <c r="F104" s="417" t="s">
        <v>156</v>
      </c>
      <c r="G104" s="9">
        <v>2</v>
      </c>
      <c r="H104" s="2">
        <v>4</v>
      </c>
      <c r="I104" s="9">
        <v>2</v>
      </c>
      <c r="J104" s="9">
        <v>3</v>
      </c>
      <c r="K104" s="9">
        <v>4</v>
      </c>
      <c r="L104" s="2" t="s">
        <v>558</v>
      </c>
      <c r="M104" s="19">
        <v>3</v>
      </c>
      <c r="N104" s="20">
        <v>5</v>
      </c>
      <c r="O104" s="21" t="s">
        <v>136</v>
      </c>
      <c r="P104" s="21" t="s">
        <v>167</v>
      </c>
      <c r="Q104" s="21">
        <v>0.66666666666666663</v>
      </c>
      <c r="R104" s="9" t="s">
        <v>125</v>
      </c>
      <c r="S104" s="5" t="s">
        <v>270</v>
      </c>
      <c r="T104" s="9">
        <v>2.77</v>
      </c>
      <c r="U104" s="5" t="s">
        <v>265</v>
      </c>
      <c r="W104" s="5" t="s">
        <v>167</v>
      </c>
      <c r="X104" s="9">
        <v>0.9</v>
      </c>
      <c r="Y104" s="9" t="s">
        <v>226</v>
      </c>
      <c r="Z104" s="2" t="s">
        <v>317</v>
      </c>
      <c r="AA104" s="57" t="s">
        <v>1061</v>
      </c>
      <c r="AB104" s="57">
        <v>2</v>
      </c>
      <c r="AC104" s="57"/>
      <c r="AE104" s="337"/>
      <c r="AF104" s="39"/>
      <c r="AG104" s="39" t="s">
        <v>326</v>
      </c>
      <c r="AH104" s="39"/>
      <c r="AI104" s="39" t="s">
        <v>326</v>
      </c>
      <c r="AJ104" s="39"/>
      <c r="AK104" s="39"/>
      <c r="AL104" s="39"/>
      <c r="AM104" s="39"/>
      <c r="AN104" s="338"/>
      <c r="AO104" s="39">
        <f t="shared" si="0"/>
        <v>4.57</v>
      </c>
      <c r="AP104" s="2">
        <v>6</v>
      </c>
      <c r="AR104" s="2" t="str">
        <f t="shared" si="1"/>
        <v/>
      </c>
    </row>
    <row r="105" spans="1:45" ht="30" customHeight="1" x14ac:dyDescent="0.25">
      <c r="A105" s="430"/>
      <c r="B105" s="120" t="s">
        <v>316</v>
      </c>
      <c r="C105" s="430"/>
      <c r="D105" s="414"/>
      <c r="E105" s="417"/>
      <c r="F105" s="417"/>
      <c r="G105" s="9">
        <v>2</v>
      </c>
      <c r="H105" s="2">
        <v>1</v>
      </c>
      <c r="I105" s="9">
        <v>1</v>
      </c>
      <c r="J105" s="9">
        <v>1</v>
      </c>
      <c r="K105" s="9">
        <v>1</v>
      </c>
      <c r="L105" s="2" t="s">
        <v>559</v>
      </c>
      <c r="M105" s="19">
        <v>3</v>
      </c>
      <c r="N105" s="20">
        <v>9</v>
      </c>
      <c r="O105" s="21" t="s">
        <v>136</v>
      </c>
      <c r="P105" s="21" t="s">
        <v>167</v>
      </c>
      <c r="Q105" s="21">
        <v>0.66666666666666663</v>
      </c>
      <c r="R105" s="9" t="s">
        <v>225</v>
      </c>
      <c r="S105" s="5" t="s">
        <v>271</v>
      </c>
      <c r="T105" s="9">
        <v>3.93</v>
      </c>
      <c r="U105" s="5" t="s">
        <v>265</v>
      </c>
      <c r="W105" s="5" t="s">
        <v>267</v>
      </c>
      <c r="X105" s="9">
        <v>1.07</v>
      </c>
      <c r="Y105" s="9" t="s">
        <v>226</v>
      </c>
      <c r="Z105" s="2" t="s">
        <v>317</v>
      </c>
      <c r="AA105" s="57" t="s">
        <v>1061</v>
      </c>
      <c r="AB105" s="57">
        <v>2</v>
      </c>
      <c r="AC105" s="57"/>
      <c r="AD105" s="56" t="s">
        <v>1078</v>
      </c>
      <c r="AE105" s="337"/>
      <c r="AF105" s="39"/>
      <c r="AG105" s="39" t="s">
        <v>326</v>
      </c>
      <c r="AH105" s="39"/>
      <c r="AI105" s="39" t="s">
        <v>326</v>
      </c>
      <c r="AJ105" s="39"/>
      <c r="AK105" s="39"/>
      <c r="AL105" s="39"/>
      <c r="AM105" s="39"/>
      <c r="AN105" s="338"/>
      <c r="AO105" s="39">
        <f t="shared" si="0"/>
        <v>5.93</v>
      </c>
      <c r="AP105" s="2">
        <v>8</v>
      </c>
      <c r="AR105" s="2" t="str">
        <f t="shared" si="1"/>
        <v/>
      </c>
    </row>
    <row r="106" spans="1:45" ht="30" customHeight="1" x14ac:dyDescent="0.25">
      <c r="A106" s="430" t="s">
        <v>1301</v>
      </c>
      <c r="B106" s="120" t="s">
        <v>316</v>
      </c>
      <c r="C106" s="430" t="s">
        <v>1305</v>
      </c>
      <c r="D106" s="414" t="s">
        <v>394</v>
      </c>
      <c r="E106" s="417" t="s">
        <v>1680</v>
      </c>
      <c r="F106" s="417" t="s">
        <v>220</v>
      </c>
      <c r="G106" s="9">
        <v>1</v>
      </c>
      <c r="H106" s="2">
        <v>4</v>
      </c>
      <c r="I106" s="9">
        <v>2</v>
      </c>
      <c r="J106" s="9">
        <v>3</v>
      </c>
      <c r="K106" s="9">
        <v>4</v>
      </c>
      <c r="L106" s="2" t="s">
        <v>558</v>
      </c>
      <c r="M106" s="19">
        <v>5</v>
      </c>
      <c r="N106" s="20">
        <v>2</v>
      </c>
      <c r="O106" s="21" t="s">
        <v>152</v>
      </c>
      <c r="P106" s="21" t="s">
        <v>267</v>
      </c>
      <c r="Q106" s="21">
        <v>1.33</v>
      </c>
      <c r="R106" s="9" t="s">
        <v>125</v>
      </c>
      <c r="S106" s="5" t="s">
        <v>270</v>
      </c>
      <c r="T106" s="9">
        <v>2.77</v>
      </c>
      <c r="U106" s="5" t="s">
        <v>268</v>
      </c>
      <c r="V106" s="9">
        <v>6.17</v>
      </c>
      <c r="W106" s="5" t="s">
        <v>167</v>
      </c>
      <c r="X106" s="9">
        <v>0.9</v>
      </c>
      <c r="Y106" s="9" t="s">
        <v>236</v>
      </c>
      <c r="Z106" s="3" t="s">
        <v>307</v>
      </c>
      <c r="AA106" s="57" t="s">
        <v>1087</v>
      </c>
      <c r="AB106" s="57">
        <v>1</v>
      </c>
      <c r="AC106" s="57">
        <v>1</v>
      </c>
      <c r="AE106" s="337"/>
      <c r="AF106" s="39"/>
      <c r="AG106" s="39" t="s">
        <v>326</v>
      </c>
      <c r="AH106" s="39"/>
      <c r="AI106" s="39"/>
      <c r="AJ106" s="39"/>
      <c r="AK106" s="39"/>
      <c r="AL106" s="39"/>
      <c r="AM106" s="39"/>
      <c r="AN106" s="338" t="s">
        <v>326</v>
      </c>
      <c r="AO106" s="39">
        <f t="shared" si="0"/>
        <v>3.67</v>
      </c>
      <c r="AP106" s="2">
        <v>5</v>
      </c>
      <c r="AR106" s="2">
        <f t="shared" si="1"/>
        <v>7.07</v>
      </c>
      <c r="AS106" s="342">
        <v>9</v>
      </c>
    </row>
    <row r="107" spans="1:45" ht="30" customHeight="1" x14ac:dyDescent="0.25">
      <c r="A107" s="430"/>
      <c r="B107" s="120" t="s">
        <v>316</v>
      </c>
      <c r="C107" s="430"/>
      <c r="D107" s="414"/>
      <c r="E107" s="417"/>
      <c r="F107" s="417"/>
      <c r="G107" s="9">
        <v>1</v>
      </c>
      <c r="H107" s="2">
        <v>1</v>
      </c>
      <c r="I107" s="9">
        <v>1</v>
      </c>
      <c r="J107" s="9">
        <v>1</v>
      </c>
      <c r="K107" s="9">
        <v>1</v>
      </c>
      <c r="L107" s="2" t="s">
        <v>559</v>
      </c>
      <c r="M107" s="19">
        <v>5</v>
      </c>
      <c r="N107" s="20">
        <v>4</v>
      </c>
      <c r="O107" s="21" t="s">
        <v>152</v>
      </c>
      <c r="P107" s="21" t="s">
        <v>267</v>
      </c>
      <c r="Q107" s="21">
        <v>1.33</v>
      </c>
      <c r="R107" s="9" t="s">
        <v>125</v>
      </c>
      <c r="S107" s="5" t="s">
        <v>270</v>
      </c>
      <c r="T107" s="9">
        <v>2.77</v>
      </c>
      <c r="U107" s="5" t="s">
        <v>268</v>
      </c>
      <c r="V107" s="9">
        <v>6.17</v>
      </c>
      <c r="W107" s="5" t="s">
        <v>167</v>
      </c>
      <c r="X107" s="9">
        <v>0.9</v>
      </c>
      <c r="Y107" s="9" t="s">
        <v>236</v>
      </c>
      <c r="Z107" s="2" t="s">
        <v>260</v>
      </c>
      <c r="AA107" s="57" t="s">
        <v>1091</v>
      </c>
      <c r="AB107" s="57">
        <v>2</v>
      </c>
      <c r="AC107" s="57">
        <v>2</v>
      </c>
      <c r="AE107" s="337"/>
      <c r="AF107" s="39"/>
      <c r="AG107" s="39" t="s">
        <v>326</v>
      </c>
      <c r="AH107" s="39"/>
      <c r="AI107" s="39"/>
      <c r="AJ107" s="39"/>
      <c r="AK107" s="39"/>
      <c r="AL107" s="39"/>
      <c r="AM107" s="39"/>
      <c r="AN107" s="338" t="s">
        <v>326</v>
      </c>
      <c r="AO107" s="39">
        <f t="shared" ref="AO107:AO157" si="10">T107+MIN(X107*AB107,AB107)</f>
        <v>4.57</v>
      </c>
      <c r="AP107" s="2">
        <v>6</v>
      </c>
      <c r="AR107" s="2">
        <f t="shared" ref="AR107:AR145" si="11">IF(U107="-","",V107+MIN(X107*AC107,AC107))</f>
        <v>7.97</v>
      </c>
      <c r="AS107" s="342">
        <v>10</v>
      </c>
    </row>
    <row r="108" spans="1:45" ht="30" customHeight="1" x14ac:dyDescent="0.25">
      <c r="A108" s="430"/>
      <c r="B108" s="120" t="s">
        <v>316</v>
      </c>
      <c r="C108" s="430"/>
      <c r="D108" s="414"/>
      <c r="E108" s="417"/>
      <c r="F108" s="417" t="s">
        <v>156</v>
      </c>
      <c r="G108" s="9">
        <v>2</v>
      </c>
      <c r="H108" s="2">
        <v>4</v>
      </c>
      <c r="I108" s="9">
        <v>2</v>
      </c>
      <c r="J108" s="9">
        <v>3</v>
      </c>
      <c r="K108" s="9">
        <v>4</v>
      </c>
      <c r="L108" s="2" t="s">
        <v>558</v>
      </c>
      <c r="M108" s="19">
        <v>5</v>
      </c>
      <c r="N108" s="20">
        <v>4</v>
      </c>
      <c r="O108" s="21" t="s">
        <v>152</v>
      </c>
      <c r="P108" s="21" t="s">
        <v>267</v>
      </c>
      <c r="Q108" s="21">
        <v>1.33</v>
      </c>
      <c r="R108" s="9" t="s">
        <v>125</v>
      </c>
      <c r="S108" s="5" t="s">
        <v>270</v>
      </c>
      <c r="T108" s="9">
        <v>2.77</v>
      </c>
      <c r="U108" s="5" t="s">
        <v>268</v>
      </c>
      <c r="V108" s="9">
        <v>6.17</v>
      </c>
      <c r="W108" s="5" t="s">
        <v>167</v>
      </c>
      <c r="X108" s="9">
        <v>0.9</v>
      </c>
      <c r="Y108" s="9" t="s">
        <v>236</v>
      </c>
      <c r="Z108" s="3" t="s">
        <v>307</v>
      </c>
      <c r="AA108" s="57" t="s">
        <v>1091</v>
      </c>
      <c r="AB108" s="57">
        <v>2</v>
      </c>
      <c r="AC108" s="57">
        <v>2</v>
      </c>
      <c r="AE108" s="337"/>
      <c r="AF108" s="39"/>
      <c r="AG108" s="39" t="s">
        <v>326</v>
      </c>
      <c r="AH108" s="39"/>
      <c r="AI108" s="39"/>
      <c r="AJ108" s="39"/>
      <c r="AK108" s="39"/>
      <c r="AL108" s="39"/>
      <c r="AM108" s="39"/>
      <c r="AN108" s="338" t="s">
        <v>326</v>
      </c>
      <c r="AO108" s="39">
        <f t="shared" si="10"/>
        <v>4.57</v>
      </c>
      <c r="AP108" s="2">
        <v>6</v>
      </c>
      <c r="AR108" s="2">
        <f t="shared" si="11"/>
        <v>7.97</v>
      </c>
      <c r="AS108" s="342">
        <v>10</v>
      </c>
    </row>
    <row r="109" spans="1:45" ht="30" customHeight="1" x14ac:dyDescent="0.25">
      <c r="A109" s="430"/>
      <c r="B109" s="120" t="s">
        <v>316</v>
      </c>
      <c r="C109" s="430"/>
      <c r="D109" s="414"/>
      <c r="E109" s="417"/>
      <c r="F109" s="417"/>
      <c r="G109" s="9">
        <v>2</v>
      </c>
      <c r="H109" s="2">
        <v>1</v>
      </c>
      <c r="I109" s="9">
        <v>1</v>
      </c>
      <c r="J109" s="9">
        <v>1</v>
      </c>
      <c r="K109" s="9">
        <v>1</v>
      </c>
      <c r="L109" s="2" t="s">
        <v>559</v>
      </c>
      <c r="M109" s="19">
        <v>5</v>
      </c>
      <c r="N109" s="20">
        <v>6</v>
      </c>
      <c r="O109" s="21" t="s">
        <v>152</v>
      </c>
      <c r="P109" s="21" t="s">
        <v>267</v>
      </c>
      <c r="Q109" s="21">
        <v>1.33</v>
      </c>
      <c r="R109" s="9" t="s">
        <v>178</v>
      </c>
      <c r="S109" s="5" t="s">
        <v>271</v>
      </c>
      <c r="T109" s="9">
        <v>3.93</v>
      </c>
      <c r="U109" s="5" t="s">
        <v>272</v>
      </c>
      <c r="V109" s="9">
        <v>5.33</v>
      </c>
      <c r="W109" s="5" t="s">
        <v>267</v>
      </c>
      <c r="X109" s="9">
        <v>1.4</v>
      </c>
      <c r="Y109" s="9" t="s">
        <v>236</v>
      </c>
      <c r="Z109" s="2" t="s">
        <v>260</v>
      </c>
      <c r="AA109" s="57" t="s">
        <v>1468</v>
      </c>
      <c r="AB109" s="57">
        <v>2</v>
      </c>
      <c r="AC109" s="57">
        <v>3</v>
      </c>
      <c r="AE109" s="337"/>
      <c r="AF109" s="39"/>
      <c r="AG109" s="39" t="s">
        <v>326</v>
      </c>
      <c r="AH109" s="39"/>
      <c r="AI109" s="39"/>
      <c r="AJ109" s="39"/>
      <c r="AK109" s="39"/>
      <c r="AL109" s="39"/>
      <c r="AM109" s="39"/>
      <c r="AN109" s="338" t="s">
        <v>326</v>
      </c>
      <c r="AO109" s="39">
        <f t="shared" si="10"/>
        <v>5.93</v>
      </c>
      <c r="AP109" s="2">
        <v>8</v>
      </c>
      <c r="AR109" s="2">
        <f t="shared" si="11"/>
        <v>8.33</v>
      </c>
      <c r="AS109" s="342">
        <v>11</v>
      </c>
    </row>
    <row r="110" spans="1:45" ht="30" customHeight="1" x14ac:dyDescent="0.25">
      <c r="A110" s="430" t="s">
        <v>1301</v>
      </c>
      <c r="B110" s="120" t="s">
        <v>316</v>
      </c>
      <c r="C110" s="430" t="s">
        <v>1305</v>
      </c>
      <c r="D110" s="414" t="s">
        <v>393</v>
      </c>
      <c r="E110" s="417" t="s">
        <v>305</v>
      </c>
      <c r="F110" s="417" t="s">
        <v>220</v>
      </c>
      <c r="G110" s="9">
        <v>1</v>
      </c>
      <c r="H110" s="2">
        <v>4</v>
      </c>
      <c r="I110" s="9">
        <v>2</v>
      </c>
      <c r="J110" s="9">
        <v>3</v>
      </c>
      <c r="K110" s="9">
        <v>4</v>
      </c>
      <c r="L110" s="2" t="s">
        <v>558</v>
      </c>
      <c r="M110" s="19">
        <v>4</v>
      </c>
      <c r="N110" s="20">
        <v>3</v>
      </c>
      <c r="O110" s="21" t="s">
        <v>152</v>
      </c>
      <c r="P110" s="21" t="s">
        <v>267</v>
      </c>
      <c r="Q110" s="21">
        <v>1.33</v>
      </c>
      <c r="R110" s="9" t="s">
        <v>125</v>
      </c>
      <c r="S110" s="5" t="s">
        <v>270</v>
      </c>
      <c r="T110" s="9">
        <v>2.77</v>
      </c>
      <c r="U110" s="5" t="s">
        <v>265</v>
      </c>
      <c r="W110" s="5" t="s">
        <v>167</v>
      </c>
      <c r="X110" s="9">
        <v>0.9</v>
      </c>
      <c r="Y110" s="9" t="s">
        <v>226</v>
      </c>
      <c r="AA110" s="57" t="s">
        <v>1062</v>
      </c>
      <c r="AB110" s="57">
        <v>1</v>
      </c>
      <c r="AC110" s="57"/>
      <c r="AE110" s="337"/>
      <c r="AF110" s="39"/>
      <c r="AG110" s="39"/>
      <c r="AH110" s="39"/>
      <c r="AI110" s="39"/>
      <c r="AJ110" s="39"/>
      <c r="AK110" s="39"/>
      <c r="AL110" s="39"/>
      <c r="AM110" s="39" t="s">
        <v>326</v>
      </c>
      <c r="AN110" s="338" t="s">
        <v>326</v>
      </c>
      <c r="AO110" s="39">
        <f t="shared" si="10"/>
        <v>3.67</v>
      </c>
      <c r="AP110" s="2">
        <v>5</v>
      </c>
      <c r="AR110" s="2" t="str">
        <f t="shared" si="11"/>
        <v/>
      </c>
    </row>
    <row r="111" spans="1:45" ht="30" customHeight="1" x14ac:dyDescent="0.25">
      <c r="A111" s="430"/>
      <c r="B111" s="120" t="s">
        <v>316</v>
      </c>
      <c r="C111" s="430"/>
      <c r="D111" s="414"/>
      <c r="E111" s="417"/>
      <c r="F111" s="417"/>
      <c r="G111" s="9">
        <v>1</v>
      </c>
      <c r="H111" s="2">
        <v>1</v>
      </c>
      <c r="I111" s="9">
        <v>1</v>
      </c>
      <c r="J111" s="9">
        <v>1</v>
      </c>
      <c r="K111" s="9">
        <v>1</v>
      </c>
      <c r="L111" s="2" t="s">
        <v>559</v>
      </c>
      <c r="M111" s="19">
        <v>4</v>
      </c>
      <c r="N111" s="20">
        <v>5</v>
      </c>
      <c r="O111" s="21" t="s">
        <v>152</v>
      </c>
      <c r="P111" s="21" t="s">
        <v>267</v>
      </c>
      <c r="Q111" s="21">
        <v>1.33</v>
      </c>
      <c r="R111" s="9" t="s">
        <v>125</v>
      </c>
      <c r="S111" s="5" t="s">
        <v>270</v>
      </c>
      <c r="T111" s="9">
        <v>2.77</v>
      </c>
      <c r="U111" s="5" t="s">
        <v>265</v>
      </c>
      <c r="W111" s="5" t="s">
        <v>167</v>
      </c>
      <c r="X111" s="9">
        <v>0.9</v>
      </c>
      <c r="Y111" s="9" t="s">
        <v>226</v>
      </c>
      <c r="Z111" s="2" t="s">
        <v>309</v>
      </c>
      <c r="AA111" s="57" t="s">
        <v>1063</v>
      </c>
      <c r="AB111" s="57">
        <v>2</v>
      </c>
      <c r="AC111" s="57"/>
      <c r="AE111" s="337"/>
      <c r="AF111" s="39"/>
      <c r="AG111" s="39"/>
      <c r="AH111" s="39"/>
      <c r="AI111" s="39"/>
      <c r="AJ111" s="39"/>
      <c r="AK111" s="39"/>
      <c r="AL111" s="39"/>
      <c r="AM111" s="39" t="s">
        <v>326</v>
      </c>
      <c r="AN111" s="338" t="s">
        <v>326</v>
      </c>
      <c r="AO111" s="39">
        <f t="shared" si="10"/>
        <v>4.57</v>
      </c>
      <c r="AP111" s="2">
        <v>6</v>
      </c>
      <c r="AR111" s="2" t="str">
        <f t="shared" si="11"/>
        <v/>
      </c>
    </row>
    <row r="112" spans="1:45" ht="30" customHeight="1" x14ac:dyDescent="0.25">
      <c r="A112" s="430"/>
      <c r="B112" s="120" t="s">
        <v>316</v>
      </c>
      <c r="C112" s="430"/>
      <c r="D112" s="414"/>
      <c r="E112" s="417"/>
      <c r="F112" s="417" t="s">
        <v>156</v>
      </c>
      <c r="G112" s="9">
        <v>2</v>
      </c>
      <c r="H112" s="2">
        <v>4</v>
      </c>
      <c r="I112" s="9">
        <v>2</v>
      </c>
      <c r="J112" s="9">
        <v>3</v>
      </c>
      <c r="K112" s="9">
        <v>4</v>
      </c>
      <c r="L112" s="2" t="s">
        <v>558</v>
      </c>
      <c r="M112" s="19">
        <v>4</v>
      </c>
      <c r="N112" s="20">
        <v>5</v>
      </c>
      <c r="O112" s="21" t="s">
        <v>152</v>
      </c>
      <c r="P112" s="21" t="s">
        <v>267</v>
      </c>
      <c r="Q112" s="21">
        <v>1.33</v>
      </c>
      <c r="R112" s="9" t="s">
        <v>178</v>
      </c>
      <c r="S112" s="5" t="s">
        <v>271</v>
      </c>
      <c r="T112" s="9">
        <v>3.93</v>
      </c>
      <c r="U112" s="5" t="s">
        <v>265</v>
      </c>
      <c r="W112" s="5" t="s">
        <v>267</v>
      </c>
      <c r="X112" s="9">
        <v>1.4</v>
      </c>
      <c r="Y112" s="9" t="s">
        <v>226</v>
      </c>
      <c r="AA112" s="57" t="s">
        <v>1063</v>
      </c>
      <c r="AB112" s="57">
        <v>2</v>
      </c>
      <c r="AC112" s="57"/>
      <c r="AE112" s="337"/>
      <c r="AF112" s="39"/>
      <c r="AG112" s="39"/>
      <c r="AH112" s="39"/>
      <c r="AI112" s="39"/>
      <c r="AJ112" s="39"/>
      <c r="AK112" s="39"/>
      <c r="AL112" s="39"/>
      <c r="AM112" s="39" t="s">
        <v>326</v>
      </c>
      <c r="AN112" s="338" t="s">
        <v>326</v>
      </c>
      <c r="AO112" s="39">
        <f t="shared" si="10"/>
        <v>5.93</v>
      </c>
      <c r="AP112" s="2">
        <v>8</v>
      </c>
      <c r="AR112" s="2" t="str">
        <f t="shared" si="11"/>
        <v/>
      </c>
    </row>
    <row r="113" spans="1:46" ht="47.25" x14ac:dyDescent="0.25">
      <c r="A113" s="430"/>
      <c r="B113" s="120" t="s">
        <v>316</v>
      </c>
      <c r="C113" s="430"/>
      <c r="D113" s="414"/>
      <c r="E113" s="417"/>
      <c r="F113" s="417"/>
      <c r="G113" s="9">
        <v>2</v>
      </c>
      <c r="H113" s="2">
        <v>1</v>
      </c>
      <c r="I113" s="9">
        <v>1</v>
      </c>
      <c r="J113" s="9">
        <v>1</v>
      </c>
      <c r="K113" s="9">
        <v>1</v>
      </c>
      <c r="L113" s="2" t="s">
        <v>559</v>
      </c>
      <c r="M113" s="19">
        <v>4</v>
      </c>
      <c r="N113" s="20">
        <v>7</v>
      </c>
      <c r="O113" s="21" t="s">
        <v>152</v>
      </c>
      <c r="P113" s="21" t="s">
        <v>267</v>
      </c>
      <c r="Q113" s="21">
        <v>1.33</v>
      </c>
      <c r="R113" s="9" t="s">
        <v>178</v>
      </c>
      <c r="S113" s="5" t="s">
        <v>271</v>
      </c>
      <c r="T113" s="9">
        <v>3.93</v>
      </c>
      <c r="U113" s="5" t="s">
        <v>265</v>
      </c>
      <c r="W113" s="5" t="s">
        <v>267</v>
      </c>
      <c r="X113" s="9">
        <v>1.4</v>
      </c>
      <c r="Y113" s="9" t="s">
        <v>226</v>
      </c>
      <c r="Z113" s="2" t="s">
        <v>309</v>
      </c>
      <c r="AA113" s="57" t="s">
        <v>1064</v>
      </c>
      <c r="AB113" s="57">
        <v>2</v>
      </c>
      <c r="AC113" s="57"/>
      <c r="AE113" s="337"/>
      <c r="AF113" s="39"/>
      <c r="AG113" s="39"/>
      <c r="AH113" s="39"/>
      <c r="AI113" s="39"/>
      <c r="AJ113" s="39"/>
      <c r="AK113" s="39"/>
      <c r="AL113" s="39"/>
      <c r="AM113" s="39" t="s">
        <v>326</v>
      </c>
      <c r="AN113" s="338" t="s">
        <v>326</v>
      </c>
      <c r="AO113" s="39">
        <f t="shared" si="10"/>
        <v>5.93</v>
      </c>
      <c r="AP113" s="2">
        <v>9</v>
      </c>
      <c r="AR113" s="2" t="str">
        <f t="shared" si="11"/>
        <v/>
      </c>
    </row>
    <row r="114" spans="1:46" ht="30" customHeight="1" x14ac:dyDescent="0.25">
      <c r="A114" s="430" t="s">
        <v>1300</v>
      </c>
      <c r="B114" s="120" t="s">
        <v>314</v>
      </c>
      <c r="C114" s="430" t="s">
        <v>1305</v>
      </c>
      <c r="D114" s="414" t="s">
        <v>395</v>
      </c>
      <c r="E114" s="417" t="s">
        <v>1681</v>
      </c>
      <c r="F114" s="417" t="s">
        <v>220</v>
      </c>
      <c r="G114" s="9">
        <v>1</v>
      </c>
      <c r="H114" s="2">
        <v>3</v>
      </c>
      <c r="I114" s="9">
        <v>1</v>
      </c>
      <c r="J114" s="9">
        <v>2</v>
      </c>
      <c r="K114" s="9">
        <v>3</v>
      </c>
      <c r="L114" s="2" t="s">
        <v>558</v>
      </c>
      <c r="M114" s="19">
        <v>4</v>
      </c>
      <c r="N114" s="20">
        <v>4</v>
      </c>
      <c r="O114" s="21" t="s">
        <v>152</v>
      </c>
      <c r="P114" s="21" t="s">
        <v>267</v>
      </c>
      <c r="Q114" s="21">
        <v>1.33</v>
      </c>
      <c r="R114" s="9" t="s">
        <v>125</v>
      </c>
      <c r="S114" s="5" t="s">
        <v>270</v>
      </c>
      <c r="T114" s="9">
        <v>2.77</v>
      </c>
      <c r="U114" s="5" t="s">
        <v>268</v>
      </c>
      <c r="V114" s="9">
        <v>6.17</v>
      </c>
      <c r="W114" s="5" t="s">
        <v>167</v>
      </c>
      <c r="X114" s="9">
        <v>0.9</v>
      </c>
      <c r="Y114" s="9" t="s">
        <v>236</v>
      </c>
      <c r="AA114" s="57" t="s">
        <v>1065</v>
      </c>
      <c r="AB114" s="57">
        <v>1</v>
      </c>
      <c r="AC114" s="57"/>
      <c r="AE114" s="337" t="s">
        <v>326</v>
      </c>
      <c r="AF114" s="39"/>
      <c r="AG114" s="39"/>
      <c r="AH114" s="39"/>
      <c r="AI114" s="39" t="s">
        <v>326</v>
      </c>
      <c r="AJ114" s="39"/>
      <c r="AK114" s="39"/>
      <c r="AL114" s="39"/>
      <c r="AM114" s="39"/>
      <c r="AN114" s="338"/>
      <c r="AO114" s="39">
        <f t="shared" si="10"/>
        <v>3.67</v>
      </c>
      <c r="AP114" s="2">
        <v>5</v>
      </c>
      <c r="AR114" s="2">
        <f t="shared" si="11"/>
        <v>6.17</v>
      </c>
      <c r="AS114" s="342">
        <v>8</v>
      </c>
    </row>
    <row r="115" spans="1:46" ht="30" customHeight="1" x14ac:dyDescent="0.25">
      <c r="A115" s="430"/>
      <c r="B115" s="120" t="s">
        <v>314</v>
      </c>
      <c r="C115" s="430"/>
      <c r="D115" s="414"/>
      <c r="E115" s="417"/>
      <c r="F115" s="417"/>
      <c r="G115" s="9">
        <v>1</v>
      </c>
      <c r="H115" s="2">
        <v>1</v>
      </c>
      <c r="I115" s="9">
        <v>1</v>
      </c>
      <c r="J115" s="9">
        <v>1</v>
      </c>
      <c r="K115" s="9">
        <v>1</v>
      </c>
      <c r="L115" s="2" t="s">
        <v>559</v>
      </c>
      <c r="M115" s="19">
        <v>4</v>
      </c>
      <c r="N115" s="20">
        <v>5</v>
      </c>
      <c r="O115" s="21" t="s">
        <v>152</v>
      </c>
      <c r="P115" s="21" t="s">
        <v>267</v>
      </c>
      <c r="Q115" s="21">
        <v>1.33</v>
      </c>
      <c r="R115" s="9" t="s">
        <v>125</v>
      </c>
      <c r="S115" s="5" t="s">
        <v>270</v>
      </c>
      <c r="T115" s="9">
        <v>2.77</v>
      </c>
      <c r="U115" s="5" t="s">
        <v>268</v>
      </c>
      <c r="V115" s="9">
        <v>6.17</v>
      </c>
      <c r="W115" s="5" t="s">
        <v>167</v>
      </c>
      <c r="X115" s="9">
        <v>0.9</v>
      </c>
      <c r="Y115" s="9" t="s">
        <v>236</v>
      </c>
      <c r="AA115" s="57" t="s">
        <v>1066</v>
      </c>
      <c r="AB115" s="57">
        <v>2</v>
      </c>
      <c r="AC115" s="57"/>
      <c r="AD115" s="56" t="s">
        <v>1080</v>
      </c>
      <c r="AE115" s="337" t="s">
        <v>326</v>
      </c>
      <c r="AF115" s="39"/>
      <c r="AG115" s="39"/>
      <c r="AH115" s="39"/>
      <c r="AI115" s="39" t="s">
        <v>326</v>
      </c>
      <c r="AJ115" s="39"/>
      <c r="AK115" s="39"/>
      <c r="AL115" s="39"/>
      <c r="AM115" s="39"/>
      <c r="AN115" s="338"/>
      <c r="AO115" s="39">
        <f t="shared" si="10"/>
        <v>4.57</v>
      </c>
      <c r="AP115" s="2">
        <v>6</v>
      </c>
      <c r="AR115" s="2">
        <f t="shared" si="11"/>
        <v>6.17</v>
      </c>
      <c r="AS115" s="342">
        <v>8</v>
      </c>
    </row>
    <row r="116" spans="1:46" ht="30" customHeight="1" x14ac:dyDescent="0.25">
      <c r="A116" s="430"/>
      <c r="B116" s="120" t="s">
        <v>314</v>
      </c>
      <c r="C116" s="430"/>
      <c r="D116" s="414"/>
      <c r="E116" s="417"/>
      <c r="F116" s="417" t="s">
        <v>156</v>
      </c>
      <c r="G116" s="9">
        <v>2</v>
      </c>
      <c r="H116" s="2">
        <v>3</v>
      </c>
      <c r="I116" s="9">
        <v>1</v>
      </c>
      <c r="J116" s="9">
        <v>2</v>
      </c>
      <c r="K116" s="9">
        <v>3</v>
      </c>
      <c r="L116" s="2" t="s">
        <v>558</v>
      </c>
      <c r="M116" s="19">
        <v>4</v>
      </c>
      <c r="N116" s="20">
        <v>5</v>
      </c>
      <c r="O116" s="21" t="s">
        <v>234</v>
      </c>
      <c r="P116" s="21" t="s">
        <v>561</v>
      </c>
      <c r="Q116" s="21">
        <v>2</v>
      </c>
      <c r="R116" s="9" t="s">
        <v>125</v>
      </c>
      <c r="S116" s="5" t="s">
        <v>270</v>
      </c>
      <c r="T116" s="9">
        <v>2.77</v>
      </c>
      <c r="U116" s="5" t="s">
        <v>268</v>
      </c>
      <c r="V116" s="9">
        <v>6.17</v>
      </c>
      <c r="W116" s="5" t="s">
        <v>167</v>
      </c>
      <c r="X116" s="9">
        <v>0.9</v>
      </c>
      <c r="Y116" s="9" t="s">
        <v>236</v>
      </c>
      <c r="AA116" s="57" t="s">
        <v>1066</v>
      </c>
      <c r="AB116" s="57">
        <v>2</v>
      </c>
      <c r="AC116" s="57"/>
      <c r="AE116" s="337" t="s">
        <v>326</v>
      </c>
      <c r="AF116" s="39"/>
      <c r="AG116" s="39"/>
      <c r="AH116" s="39"/>
      <c r="AI116" s="39" t="s">
        <v>326</v>
      </c>
      <c r="AJ116" s="39"/>
      <c r="AK116" s="39"/>
      <c r="AL116" s="39"/>
      <c r="AM116" s="39"/>
      <c r="AN116" s="338"/>
      <c r="AO116" s="39">
        <f t="shared" si="10"/>
        <v>4.57</v>
      </c>
      <c r="AP116" s="2">
        <v>6</v>
      </c>
      <c r="AR116" s="2">
        <f t="shared" si="11"/>
        <v>6.17</v>
      </c>
      <c r="AS116" s="342">
        <v>8</v>
      </c>
    </row>
    <row r="117" spans="1:46" ht="30" customHeight="1" x14ac:dyDescent="0.25">
      <c r="A117" s="430"/>
      <c r="B117" s="120" t="s">
        <v>314</v>
      </c>
      <c r="C117" s="430"/>
      <c r="D117" s="414"/>
      <c r="E117" s="417"/>
      <c r="F117" s="417"/>
      <c r="G117" s="9">
        <v>2</v>
      </c>
      <c r="H117" s="2">
        <v>1</v>
      </c>
      <c r="I117" s="9">
        <v>1</v>
      </c>
      <c r="J117" s="9">
        <v>1</v>
      </c>
      <c r="K117" s="9">
        <v>1</v>
      </c>
      <c r="L117" s="2" t="s">
        <v>559</v>
      </c>
      <c r="M117" s="19">
        <v>4</v>
      </c>
      <c r="N117" s="20">
        <v>7</v>
      </c>
      <c r="O117" s="21" t="s">
        <v>234</v>
      </c>
      <c r="P117" s="21" t="s">
        <v>561</v>
      </c>
      <c r="Q117" s="21">
        <v>2</v>
      </c>
      <c r="R117" s="117" t="s">
        <v>178</v>
      </c>
      <c r="S117" s="120" t="s">
        <v>271</v>
      </c>
      <c r="T117" s="117">
        <v>3.93</v>
      </c>
      <c r="U117" s="120" t="s">
        <v>272</v>
      </c>
      <c r="V117" s="117">
        <v>5.33</v>
      </c>
      <c r="W117" s="120" t="s">
        <v>267</v>
      </c>
      <c r="X117" s="117">
        <v>1.4</v>
      </c>
      <c r="Y117" s="9" t="s">
        <v>236</v>
      </c>
      <c r="AA117" s="57" t="s">
        <v>1067</v>
      </c>
      <c r="AB117" s="57">
        <v>3</v>
      </c>
      <c r="AC117" s="57"/>
      <c r="AD117" s="56" t="s">
        <v>1080</v>
      </c>
      <c r="AE117" s="337" t="s">
        <v>326</v>
      </c>
      <c r="AF117" s="39"/>
      <c r="AG117" s="39"/>
      <c r="AH117" s="39"/>
      <c r="AI117" s="39" t="s">
        <v>326</v>
      </c>
      <c r="AJ117" s="39"/>
      <c r="AK117" s="39"/>
      <c r="AL117" s="39"/>
      <c r="AM117" s="39"/>
      <c r="AN117" s="338"/>
      <c r="AO117" s="39">
        <f t="shared" si="10"/>
        <v>6.93</v>
      </c>
      <c r="AP117" s="2">
        <v>9</v>
      </c>
      <c r="AR117" s="2">
        <f t="shared" si="11"/>
        <v>5.33</v>
      </c>
      <c r="AS117" s="342">
        <v>10</v>
      </c>
    </row>
    <row r="118" spans="1:46" ht="30" customHeight="1" x14ac:dyDescent="0.25">
      <c r="A118" s="430" t="s">
        <v>1300</v>
      </c>
      <c r="B118" s="120" t="s">
        <v>314</v>
      </c>
      <c r="C118" s="430" t="s">
        <v>1307</v>
      </c>
      <c r="D118" s="414" t="s">
        <v>304</v>
      </c>
      <c r="E118" s="417" t="s">
        <v>304</v>
      </c>
      <c r="F118" s="417" t="s">
        <v>220</v>
      </c>
      <c r="G118" s="9">
        <v>1</v>
      </c>
      <c r="H118" s="2">
        <v>3</v>
      </c>
      <c r="I118" s="9">
        <v>1</v>
      </c>
      <c r="J118" s="9">
        <v>2</v>
      </c>
      <c r="K118" s="9">
        <v>3</v>
      </c>
      <c r="L118" s="2" t="s">
        <v>558</v>
      </c>
      <c r="M118" s="19">
        <v>4</v>
      </c>
      <c r="N118" s="20">
        <v>4</v>
      </c>
      <c r="O118" s="21" t="s">
        <v>152</v>
      </c>
      <c r="P118" s="21" t="s">
        <v>267</v>
      </c>
      <c r="Q118" s="21">
        <v>1.33</v>
      </c>
      <c r="R118" s="9" t="s">
        <v>128</v>
      </c>
      <c r="S118" s="5" t="s">
        <v>264</v>
      </c>
      <c r="T118" s="9">
        <v>3.77</v>
      </c>
      <c r="U118" s="5" t="s">
        <v>265</v>
      </c>
      <c r="W118" s="5" t="s">
        <v>167</v>
      </c>
      <c r="X118" s="9">
        <v>0.56999999999999995</v>
      </c>
      <c r="Y118" s="9" t="s">
        <v>226</v>
      </c>
      <c r="AA118" s="57" t="s">
        <v>1046</v>
      </c>
      <c r="AB118" s="57">
        <v>1</v>
      </c>
      <c r="AC118" s="57"/>
      <c r="AD118" s="56" t="s">
        <v>1081</v>
      </c>
      <c r="AE118" s="337"/>
      <c r="AF118" s="39" t="s">
        <v>326</v>
      </c>
      <c r="AG118" s="39"/>
      <c r="AH118" s="39"/>
      <c r="AI118" s="39"/>
      <c r="AJ118" s="39"/>
      <c r="AK118" s="39"/>
      <c r="AL118" s="39"/>
      <c r="AM118" s="39" t="s">
        <v>326</v>
      </c>
      <c r="AN118" s="338"/>
      <c r="AO118" s="39">
        <f t="shared" si="10"/>
        <v>4.34</v>
      </c>
      <c r="AP118" s="2">
        <v>6</v>
      </c>
      <c r="AR118" s="2" t="str">
        <f t="shared" si="11"/>
        <v/>
      </c>
    </row>
    <row r="119" spans="1:46" ht="30" customHeight="1" x14ac:dyDescent="0.25">
      <c r="A119" s="430"/>
      <c r="B119" s="120" t="s">
        <v>314</v>
      </c>
      <c r="C119" s="430"/>
      <c r="D119" s="414"/>
      <c r="E119" s="417"/>
      <c r="F119" s="417"/>
      <c r="G119" s="9">
        <v>1</v>
      </c>
      <c r="H119" s="2">
        <v>1</v>
      </c>
      <c r="I119" s="9">
        <v>1</v>
      </c>
      <c r="J119" s="9">
        <v>1</v>
      </c>
      <c r="K119" s="9">
        <v>1</v>
      </c>
      <c r="L119" s="2" t="s">
        <v>559</v>
      </c>
      <c r="M119" s="19">
        <v>4</v>
      </c>
      <c r="N119" s="20">
        <v>5</v>
      </c>
      <c r="O119" s="21" t="s">
        <v>152</v>
      </c>
      <c r="P119" s="21" t="s">
        <v>267</v>
      </c>
      <c r="Q119" s="21">
        <v>1.33</v>
      </c>
      <c r="R119" s="9" t="s">
        <v>128</v>
      </c>
      <c r="S119" s="5" t="s">
        <v>264</v>
      </c>
      <c r="T119" s="9">
        <v>3.77</v>
      </c>
      <c r="U119" s="5" t="s">
        <v>265</v>
      </c>
      <c r="W119" s="5" t="s">
        <v>167</v>
      </c>
      <c r="X119" s="9">
        <v>0.56999999999999995</v>
      </c>
      <c r="Y119" s="9" t="s">
        <v>226</v>
      </c>
      <c r="Z119" s="2" t="s">
        <v>310</v>
      </c>
      <c r="AA119" s="57" t="s">
        <v>1047</v>
      </c>
      <c r="AB119" s="57">
        <v>2</v>
      </c>
      <c r="AC119" s="57"/>
      <c r="AD119" s="56" t="s">
        <v>1081</v>
      </c>
      <c r="AE119" s="337"/>
      <c r="AF119" s="39" t="s">
        <v>326</v>
      </c>
      <c r="AG119" s="39"/>
      <c r="AH119" s="39"/>
      <c r="AI119" s="39"/>
      <c r="AJ119" s="39"/>
      <c r="AK119" s="39"/>
      <c r="AL119" s="39"/>
      <c r="AM119" s="39" t="s">
        <v>326</v>
      </c>
      <c r="AN119" s="338"/>
      <c r="AO119" s="39">
        <f t="shared" si="10"/>
        <v>4.91</v>
      </c>
      <c r="AP119" s="2">
        <v>7</v>
      </c>
      <c r="AR119" s="2" t="str">
        <f t="shared" si="11"/>
        <v/>
      </c>
    </row>
    <row r="120" spans="1:46" ht="30" customHeight="1" x14ac:dyDescent="0.25">
      <c r="A120" s="430"/>
      <c r="B120" s="120" t="s">
        <v>314</v>
      </c>
      <c r="C120" s="430"/>
      <c r="D120" s="414"/>
      <c r="E120" s="417"/>
      <c r="F120" s="417" t="s">
        <v>156</v>
      </c>
      <c r="G120" s="9">
        <v>2</v>
      </c>
      <c r="H120" s="2">
        <v>3</v>
      </c>
      <c r="I120" s="9">
        <v>1</v>
      </c>
      <c r="J120" s="9">
        <v>2</v>
      </c>
      <c r="K120" s="9">
        <v>3</v>
      </c>
      <c r="L120" s="2" t="s">
        <v>558</v>
      </c>
      <c r="M120" s="19">
        <v>4</v>
      </c>
      <c r="N120" s="20">
        <v>6</v>
      </c>
      <c r="O120" s="21" t="s">
        <v>229</v>
      </c>
      <c r="P120" s="21" t="s">
        <v>562</v>
      </c>
      <c r="Q120" s="21">
        <v>2.1666666666666665</v>
      </c>
      <c r="R120" s="9" t="s">
        <v>128</v>
      </c>
      <c r="S120" s="5" t="s">
        <v>264</v>
      </c>
      <c r="T120" s="9">
        <v>3.77</v>
      </c>
      <c r="U120" s="5" t="s">
        <v>265</v>
      </c>
      <c r="W120" s="5" t="s">
        <v>167</v>
      </c>
      <c r="X120" s="9">
        <v>0.56999999999999995</v>
      </c>
      <c r="Y120" s="9" t="s">
        <v>226</v>
      </c>
      <c r="AA120" s="57" t="s">
        <v>1047</v>
      </c>
      <c r="AB120" s="57">
        <v>2</v>
      </c>
      <c r="AC120" s="57"/>
      <c r="AD120" s="56" t="s">
        <v>1081</v>
      </c>
      <c r="AE120" s="337"/>
      <c r="AF120" s="39" t="s">
        <v>326</v>
      </c>
      <c r="AG120" s="39"/>
      <c r="AH120" s="39"/>
      <c r="AI120" s="39"/>
      <c r="AJ120" s="39"/>
      <c r="AK120" s="39"/>
      <c r="AL120" s="39"/>
      <c r="AM120" s="39" t="s">
        <v>326</v>
      </c>
      <c r="AN120" s="338"/>
      <c r="AO120" s="39">
        <f t="shared" si="10"/>
        <v>4.91</v>
      </c>
      <c r="AP120" s="2">
        <v>7</v>
      </c>
      <c r="AR120" s="2" t="str">
        <f t="shared" si="11"/>
        <v/>
      </c>
    </row>
    <row r="121" spans="1:46" ht="30" customHeight="1" x14ac:dyDescent="0.25">
      <c r="A121" s="430"/>
      <c r="B121" s="120" t="s">
        <v>314</v>
      </c>
      <c r="C121" s="430"/>
      <c r="D121" s="414"/>
      <c r="E121" s="417"/>
      <c r="F121" s="417"/>
      <c r="G121" s="9">
        <v>2</v>
      </c>
      <c r="H121" s="2">
        <v>1</v>
      </c>
      <c r="I121" s="9">
        <v>1</v>
      </c>
      <c r="J121" s="9">
        <v>1</v>
      </c>
      <c r="K121" s="9">
        <v>1</v>
      </c>
      <c r="L121" s="2" t="s">
        <v>559</v>
      </c>
      <c r="M121" s="19">
        <v>4</v>
      </c>
      <c r="N121" s="20">
        <v>8</v>
      </c>
      <c r="O121" s="21" t="s">
        <v>229</v>
      </c>
      <c r="P121" s="21" t="s">
        <v>562</v>
      </c>
      <c r="Q121" s="21">
        <v>2.1666666666666665</v>
      </c>
      <c r="R121" s="9" t="s">
        <v>225</v>
      </c>
      <c r="S121" s="5" t="s">
        <v>266</v>
      </c>
      <c r="T121" s="9">
        <v>4.93</v>
      </c>
      <c r="U121" s="5" t="s">
        <v>265</v>
      </c>
      <c r="W121" s="5" t="s">
        <v>267</v>
      </c>
      <c r="X121" s="9">
        <v>1.07</v>
      </c>
      <c r="Y121" s="9" t="s">
        <v>226</v>
      </c>
      <c r="Z121" s="2" t="s">
        <v>310</v>
      </c>
      <c r="AA121" s="57" t="s">
        <v>1047</v>
      </c>
      <c r="AB121" s="57">
        <v>2</v>
      </c>
      <c r="AC121" s="57"/>
      <c r="AD121" s="56" t="s">
        <v>1081</v>
      </c>
      <c r="AE121" s="337"/>
      <c r="AF121" s="39" t="s">
        <v>326</v>
      </c>
      <c r="AG121" s="39"/>
      <c r="AH121" s="39"/>
      <c r="AI121" s="39"/>
      <c r="AJ121" s="39"/>
      <c r="AK121" s="39"/>
      <c r="AL121" s="39"/>
      <c r="AM121" s="39" t="s">
        <v>326</v>
      </c>
      <c r="AN121" s="338"/>
      <c r="AO121" s="39">
        <f t="shared" si="10"/>
        <v>6.93</v>
      </c>
      <c r="AP121" s="2">
        <v>9</v>
      </c>
      <c r="AR121" s="2" t="str">
        <f t="shared" si="11"/>
        <v/>
      </c>
    </row>
    <row r="122" spans="1:46" ht="30" customHeight="1" x14ac:dyDescent="0.25">
      <c r="A122" s="430" t="s">
        <v>1302</v>
      </c>
      <c r="B122" s="120" t="s">
        <v>312</v>
      </c>
      <c r="C122" s="430" t="s">
        <v>1306</v>
      </c>
      <c r="D122" s="414" t="s">
        <v>303</v>
      </c>
      <c r="E122" s="417" t="s">
        <v>303</v>
      </c>
      <c r="F122" s="417" t="s">
        <v>220</v>
      </c>
      <c r="G122" s="9">
        <v>1</v>
      </c>
      <c r="H122" s="2">
        <v>1</v>
      </c>
      <c r="I122" s="9">
        <v>1</v>
      </c>
      <c r="J122" s="9">
        <v>0</v>
      </c>
      <c r="K122" s="9">
        <v>1</v>
      </c>
      <c r="L122" s="2" t="s">
        <v>558</v>
      </c>
      <c r="M122" s="19">
        <v>3</v>
      </c>
      <c r="N122" s="20">
        <v>5</v>
      </c>
      <c r="O122" s="21" t="s">
        <v>235</v>
      </c>
      <c r="P122" s="21" t="s">
        <v>563</v>
      </c>
      <c r="Q122" s="21">
        <v>2.6666666666666665</v>
      </c>
      <c r="R122" s="9" t="s">
        <v>128</v>
      </c>
      <c r="S122" s="5" t="s">
        <v>264</v>
      </c>
      <c r="T122" s="9">
        <v>3.77</v>
      </c>
      <c r="U122" s="5" t="s">
        <v>265</v>
      </c>
      <c r="W122" s="5" t="s">
        <v>167</v>
      </c>
      <c r="X122" s="9">
        <v>0.56999999999999995</v>
      </c>
      <c r="Y122" s="9" t="s">
        <v>226</v>
      </c>
      <c r="Z122" s="2" t="s">
        <v>134</v>
      </c>
      <c r="AA122" s="57" t="s">
        <v>1047</v>
      </c>
      <c r="AB122" s="57">
        <v>2</v>
      </c>
      <c r="AC122" s="57"/>
      <c r="AE122" s="337"/>
      <c r="AF122" s="39"/>
      <c r="AG122" s="39"/>
      <c r="AH122" s="39" t="s">
        <v>326</v>
      </c>
      <c r="AI122" s="39"/>
      <c r="AJ122" s="39"/>
      <c r="AK122" s="39"/>
      <c r="AL122" s="39"/>
      <c r="AM122" s="39"/>
      <c r="AN122" s="338" t="s">
        <v>326</v>
      </c>
      <c r="AO122" s="39">
        <f t="shared" si="10"/>
        <v>4.91</v>
      </c>
      <c r="AP122" s="2">
        <v>7</v>
      </c>
      <c r="AR122" s="2" t="str">
        <f t="shared" si="11"/>
        <v/>
      </c>
    </row>
    <row r="123" spans="1:46" ht="30" customHeight="1" x14ac:dyDescent="0.25">
      <c r="A123" s="430"/>
      <c r="B123" s="120" t="s">
        <v>312</v>
      </c>
      <c r="C123" s="430"/>
      <c r="D123" s="414"/>
      <c r="E123" s="417"/>
      <c r="F123" s="417"/>
      <c r="G123" s="9">
        <v>1</v>
      </c>
      <c r="H123" s="2">
        <v>1</v>
      </c>
      <c r="I123" s="9">
        <v>0</v>
      </c>
      <c r="J123" s="9">
        <v>1</v>
      </c>
      <c r="K123" s="9">
        <v>1</v>
      </c>
      <c r="L123" s="2" t="s">
        <v>559</v>
      </c>
      <c r="M123" s="19">
        <v>3</v>
      </c>
      <c r="N123" s="20">
        <v>8</v>
      </c>
      <c r="O123" s="21" t="s">
        <v>235</v>
      </c>
      <c r="P123" s="21" t="s">
        <v>563</v>
      </c>
      <c r="Q123" s="21">
        <v>2.6666666666666665</v>
      </c>
      <c r="R123" s="9" t="s">
        <v>128</v>
      </c>
      <c r="S123" s="5" t="s">
        <v>264</v>
      </c>
      <c r="T123" s="9">
        <v>3.77</v>
      </c>
      <c r="U123" s="5" t="s">
        <v>265</v>
      </c>
      <c r="W123" s="5" t="s">
        <v>167</v>
      </c>
      <c r="X123" s="9">
        <v>0.56999999999999995</v>
      </c>
      <c r="Y123" s="9" t="s">
        <v>226</v>
      </c>
      <c r="Z123" s="2" t="s">
        <v>134</v>
      </c>
      <c r="AA123" s="57" t="s">
        <v>1068</v>
      </c>
      <c r="AB123" s="57">
        <v>3</v>
      </c>
      <c r="AC123" s="57"/>
      <c r="AD123" s="56" t="s">
        <v>1082</v>
      </c>
      <c r="AE123" s="337"/>
      <c r="AF123" s="39"/>
      <c r="AG123" s="39"/>
      <c r="AH123" s="39" t="s">
        <v>326</v>
      </c>
      <c r="AI123" s="39"/>
      <c r="AJ123" s="39"/>
      <c r="AK123" s="39"/>
      <c r="AL123" s="39"/>
      <c r="AM123" s="39"/>
      <c r="AN123" s="338" t="s">
        <v>326</v>
      </c>
      <c r="AO123" s="39">
        <f t="shared" si="10"/>
        <v>5.48</v>
      </c>
      <c r="AP123" s="2">
        <v>8</v>
      </c>
      <c r="AR123" s="2" t="str">
        <f t="shared" si="11"/>
        <v/>
      </c>
      <c r="AT123" s="2" t="s">
        <v>1467</v>
      </c>
    </row>
    <row r="124" spans="1:46" ht="30" customHeight="1" x14ac:dyDescent="0.25">
      <c r="A124" s="430"/>
      <c r="B124" s="120" t="s">
        <v>312</v>
      </c>
      <c r="C124" s="430"/>
      <c r="D124" s="414"/>
      <c r="E124" s="417"/>
      <c r="F124" s="417" t="s">
        <v>156</v>
      </c>
      <c r="G124" s="9">
        <v>2</v>
      </c>
      <c r="H124" s="2">
        <v>1</v>
      </c>
      <c r="I124" s="9">
        <v>1</v>
      </c>
      <c r="J124" s="9">
        <v>0</v>
      </c>
      <c r="K124" s="9">
        <v>1</v>
      </c>
      <c r="L124" s="2" t="s">
        <v>558</v>
      </c>
      <c r="M124" s="19">
        <v>3</v>
      </c>
      <c r="N124" s="20">
        <v>7</v>
      </c>
      <c r="O124" s="21" t="s">
        <v>230</v>
      </c>
      <c r="P124" s="21" t="s">
        <v>564</v>
      </c>
      <c r="Q124" s="21">
        <v>3.5</v>
      </c>
      <c r="R124" s="9" t="s">
        <v>231</v>
      </c>
      <c r="S124" s="5" t="s">
        <v>269</v>
      </c>
      <c r="T124" s="9">
        <v>5.93</v>
      </c>
      <c r="U124" s="5" t="s">
        <v>265</v>
      </c>
      <c r="W124" s="5" t="s">
        <v>267</v>
      </c>
      <c r="X124" s="9">
        <v>0.73</v>
      </c>
      <c r="Y124" s="9" t="s">
        <v>226</v>
      </c>
      <c r="Z124" s="2" t="s">
        <v>134</v>
      </c>
      <c r="AA124" s="57" t="s">
        <v>1046</v>
      </c>
      <c r="AB124" s="57">
        <v>1</v>
      </c>
      <c r="AC124" s="57"/>
      <c r="AE124" s="337"/>
      <c r="AF124" s="39"/>
      <c r="AG124" s="39"/>
      <c r="AH124" s="39" t="s">
        <v>326</v>
      </c>
      <c r="AI124" s="39"/>
      <c r="AJ124" s="39"/>
      <c r="AK124" s="39"/>
      <c r="AL124" s="39"/>
      <c r="AM124" s="39"/>
      <c r="AN124" s="338" t="s">
        <v>326</v>
      </c>
      <c r="AO124" s="39">
        <f t="shared" si="10"/>
        <v>6.66</v>
      </c>
      <c r="AP124" s="2">
        <v>9</v>
      </c>
      <c r="AR124" s="2" t="str">
        <f t="shared" si="11"/>
        <v/>
      </c>
    </row>
    <row r="125" spans="1:46" ht="30" customHeight="1" x14ac:dyDescent="0.25">
      <c r="A125" s="430"/>
      <c r="B125" s="120" t="s">
        <v>312</v>
      </c>
      <c r="C125" s="430"/>
      <c r="D125" s="414"/>
      <c r="E125" s="417"/>
      <c r="F125" s="417"/>
      <c r="G125" s="9">
        <v>2</v>
      </c>
      <c r="H125" s="2">
        <v>1</v>
      </c>
      <c r="I125" s="9">
        <v>0</v>
      </c>
      <c r="J125" s="9">
        <v>1</v>
      </c>
      <c r="K125" s="9">
        <v>1</v>
      </c>
      <c r="L125" s="2" t="s">
        <v>559</v>
      </c>
      <c r="M125" s="19">
        <v>3</v>
      </c>
      <c r="N125" s="20">
        <v>9</v>
      </c>
      <c r="O125" s="21" t="s">
        <v>230</v>
      </c>
      <c r="P125" s="21" t="s">
        <v>564</v>
      </c>
      <c r="Q125" s="21">
        <v>3.5</v>
      </c>
      <c r="R125" s="9" t="s">
        <v>231</v>
      </c>
      <c r="S125" s="5" t="s">
        <v>269</v>
      </c>
      <c r="T125" s="9">
        <v>5.93</v>
      </c>
      <c r="U125" s="5" t="s">
        <v>265</v>
      </c>
      <c r="W125" s="5" t="s">
        <v>267</v>
      </c>
      <c r="X125" s="9">
        <v>0.73</v>
      </c>
      <c r="Y125" s="9" t="s">
        <v>226</v>
      </c>
      <c r="Z125" s="2" t="s">
        <v>134</v>
      </c>
      <c r="AA125" s="57" t="s">
        <v>1047</v>
      </c>
      <c r="AB125" s="57">
        <v>2</v>
      </c>
      <c r="AC125" s="57"/>
      <c r="AD125" s="56" t="s">
        <v>1082</v>
      </c>
      <c r="AE125" s="337"/>
      <c r="AF125" s="39"/>
      <c r="AG125" s="39"/>
      <c r="AH125" s="39" t="s">
        <v>326</v>
      </c>
      <c r="AI125" s="39"/>
      <c r="AJ125" s="39"/>
      <c r="AK125" s="39"/>
      <c r="AL125" s="39"/>
      <c r="AM125" s="39"/>
      <c r="AN125" s="338" t="s">
        <v>326</v>
      </c>
      <c r="AO125" s="39">
        <f t="shared" si="10"/>
        <v>7.39</v>
      </c>
      <c r="AP125" s="2">
        <v>10</v>
      </c>
      <c r="AR125" s="2" t="str">
        <f t="shared" si="11"/>
        <v/>
      </c>
    </row>
    <row r="126" spans="1:46" ht="30" customHeight="1" x14ac:dyDescent="0.25">
      <c r="A126" s="430" t="s">
        <v>1302</v>
      </c>
      <c r="B126" s="120" t="s">
        <v>312</v>
      </c>
      <c r="C126" s="430" t="s">
        <v>1306</v>
      </c>
      <c r="D126" s="414" t="s">
        <v>302</v>
      </c>
      <c r="E126" s="417" t="s">
        <v>302</v>
      </c>
      <c r="F126" s="417" t="s">
        <v>220</v>
      </c>
      <c r="G126" s="9">
        <v>1</v>
      </c>
      <c r="H126" s="2">
        <v>1</v>
      </c>
      <c r="I126" s="9">
        <v>1</v>
      </c>
      <c r="J126" s="9">
        <v>0</v>
      </c>
      <c r="K126" s="9">
        <v>1</v>
      </c>
      <c r="L126" s="2" t="s">
        <v>558</v>
      </c>
      <c r="M126" s="19">
        <v>4</v>
      </c>
      <c r="N126" s="20">
        <v>4</v>
      </c>
      <c r="O126" s="21" t="s">
        <v>229</v>
      </c>
      <c r="P126" s="21" t="s">
        <v>562</v>
      </c>
      <c r="Q126" s="21">
        <v>2.1666666666666665</v>
      </c>
      <c r="R126" s="9" t="s">
        <v>128</v>
      </c>
      <c r="S126" s="5" t="s">
        <v>264</v>
      </c>
      <c r="T126" s="9">
        <v>3.77</v>
      </c>
      <c r="U126" s="5" t="s">
        <v>164</v>
      </c>
      <c r="V126" s="9">
        <v>4</v>
      </c>
      <c r="W126" s="5" t="s">
        <v>167</v>
      </c>
      <c r="X126" s="9">
        <v>0.56999999999999995</v>
      </c>
      <c r="Y126" s="9" t="s">
        <v>236</v>
      </c>
      <c r="AD126" s="56" t="s">
        <v>1083</v>
      </c>
      <c r="AE126" s="337"/>
      <c r="AF126" s="39"/>
      <c r="AG126" s="39"/>
      <c r="AH126" s="39"/>
      <c r="AI126" s="39"/>
      <c r="AJ126" s="39" t="s">
        <v>326</v>
      </c>
      <c r="AK126" s="39" t="s">
        <v>326</v>
      </c>
      <c r="AL126" s="39"/>
      <c r="AM126" s="39"/>
      <c r="AN126" s="338"/>
      <c r="AO126" s="39">
        <f t="shared" si="10"/>
        <v>3.77</v>
      </c>
      <c r="AP126" s="2">
        <v>5</v>
      </c>
      <c r="AR126" s="341">
        <f t="shared" si="11"/>
        <v>4</v>
      </c>
      <c r="AS126" s="342">
        <v>6</v>
      </c>
      <c r="AT126" s="2" t="s">
        <v>1467</v>
      </c>
    </row>
    <row r="127" spans="1:46" ht="30" customHeight="1" x14ac:dyDescent="0.25">
      <c r="A127" s="430"/>
      <c r="B127" s="120" t="s">
        <v>312</v>
      </c>
      <c r="C127" s="430"/>
      <c r="D127" s="414"/>
      <c r="E127" s="417"/>
      <c r="F127" s="417"/>
      <c r="G127" s="9">
        <v>1</v>
      </c>
      <c r="H127" s="2">
        <v>1</v>
      </c>
      <c r="I127" s="9">
        <v>0</v>
      </c>
      <c r="J127" s="9">
        <v>1</v>
      </c>
      <c r="K127" s="9">
        <v>1</v>
      </c>
      <c r="L127" s="2" t="s">
        <v>559</v>
      </c>
      <c r="M127" s="19">
        <v>4</v>
      </c>
      <c r="N127" s="20">
        <v>6</v>
      </c>
      <c r="O127" s="21" t="s">
        <v>229</v>
      </c>
      <c r="P127" s="21" t="s">
        <v>562</v>
      </c>
      <c r="Q127" s="21">
        <v>2.1666666666666665</v>
      </c>
      <c r="R127" s="9" t="s">
        <v>128</v>
      </c>
      <c r="S127" s="5" t="s">
        <v>264</v>
      </c>
      <c r="T127" s="9">
        <v>3.77</v>
      </c>
      <c r="U127" s="5" t="s">
        <v>164</v>
      </c>
      <c r="V127" s="9">
        <v>4</v>
      </c>
      <c r="W127" s="5" t="s">
        <v>167</v>
      </c>
      <c r="X127" s="9">
        <v>0.56999999999999995</v>
      </c>
      <c r="Y127" s="9" t="s">
        <v>236</v>
      </c>
      <c r="AD127" s="56" t="s">
        <v>1083</v>
      </c>
      <c r="AE127" s="337"/>
      <c r="AF127" s="39"/>
      <c r="AG127" s="39"/>
      <c r="AH127" s="39"/>
      <c r="AI127" s="39"/>
      <c r="AJ127" s="39" t="s">
        <v>326</v>
      </c>
      <c r="AK127" s="39" t="s">
        <v>326</v>
      </c>
      <c r="AL127" s="39"/>
      <c r="AM127" s="39"/>
      <c r="AN127" s="338"/>
      <c r="AO127" s="39">
        <f t="shared" si="10"/>
        <v>3.77</v>
      </c>
      <c r="AP127" s="2">
        <v>5</v>
      </c>
      <c r="AR127" s="341">
        <f t="shared" si="11"/>
        <v>4</v>
      </c>
      <c r="AS127" s="342">
        <v>6</v>
      </c>
      <c r="AT127" s="2" t="s">
        <v>1467</v>
      </c>
    </row>
    <row r="128" spans="1:46" ht="30" customHeight="1" x14ac:dyDescent="0.25">
      <c r="A128" s="430"/>
      <c r="B128" s="120" t="s">
        <v>312</v>
      </c>
      <c r="C128" s="430"/>
      <c r="D128" s="414"/>
      <c r="E128" s="417"/>
      <c r="F128" s="417" t="s">
        <v>156</v>
      </c>
      <c r="G128" s="9">
        <v>2</v>
      </c>
      <c r="H128" s="2">
        <v>1</v>
      </c>
      <c r="I128" s="9">
        <v>1</v>
      </c>
      <c r="J128" s="9">
        <v>0</v>
      </c>
      <c r="K128" s="9">
        <v>1</v>
      </c>
      <c r="L128" s="2" t="s">
        <v>558</v>
      </c>
      <c r="M128" s="19">
        <v>4</v>
      </c>
      <c r="N128" s="20">
        <v>8</v>
      </c>
      <c r="O128" s="21" t="s">
        <v>318</v>
      </c>
      <c r="P128" s="21" t="s">
        <v>563</v>
      </c>
      <c r="Q128" s="21">
        <v>2.833333333333333</v>
      </c>
      <c r="R128" s="9" t="s">
        <v>225</v>
      </c>
      <c r="S128" s="5" t="s">
        <v>266</v>
      </c>
      <c r="T128" s="9">
        <v>4.93</v>
      </c>
      <c r="U128" s="5" t="s">
        <v>268</v>
      </c>
      <c r="V128" s="9">
        <v>6.17</v>
      </c>
      <c r="W128" s="5" t="s">
        <v>267</v>
      </c>
      <c r="X128" s="9">
        <v>1.07</v>
      </c>
      <c r="Y128" s="9" t="s">
        <v>236</v>
      </c>
      <c r="AD128" s="56" t="s">
        <v>1083</v>
      </c>
      <c r="AE128" s="337"/>
      <c r="AF128" s="39"/>
      <c r="AG128" s="39"/>
      <c r="AH128" s="39"/>
      <c r="AI128" s="39"/>
      <c r="AJ128" s="39" t="s">
        <v>326</v>
      </c>
      <c r="AK128" s="39" t="s">
        <v>326</v>
      </c>
      <c r="AL128" s="39"/>
      <c r="AM128" s="39"/>
      <c r="AN128" s="338"/>
      <c r="AO128" s="39">
        <f t="shared" si="10"/>
        <v>4.93</v>
      </c>
      <c r="AP128" s="2">
        <v>7</v>
      </c>
      <c r="AR128" s="2">
        <f t="shared" si="11"/>
        <v>6.17</v>
      </c>
      <c r="AS128" s="342">
        <v>8</v>
      </c>
    </row>
    <row r="129" spans="1:46" ht="30" customHeight="1" x14ac:dyDescent="0.25">
      <c r="A129" s="430"/>
      <c r="B129" s="120" t="s">
        <v>312</v>
      </c>
      <c r="C129" s="430"/>
      <c r="D129" s="414"/>
      <c r="E129" s="417"/>
      <c r="F129" s="417"/>
      <c r="G129" s="9">
        <v>2</v>
      </c>
      <c r="H129" s="2">
        <v>1</v>
      </c>
      <c r="I129" s="9">
        <v>0</v>
      </c>
      <c r="J129" s="9">
        <v>1</v>
      </c>
      <c r="K129" s="9">
        <v>1</v>
      </c>
      <c r="L129" s="2" t="s">
        <v>559</v>
      </c>
      <c r="M129" s="19">
        <v>4</v>
      </c>
      <c r="N129" s="20">
        <v>10</v>
      </c>
      <c r="O129" s="21" t="s">
        <v>318</v>
      </c>
      <c r="P129" s="21" t="s">
        <v>563</v>
      </c>
      <c r="Q129" s="21">
        <v>2.833333333333333</v>
      </c>
      <c r="R129" s="9" t="s">
        <v>225</v>
      </c>
      <c r="S129" s="5" t="s">
        <v>266</v>
      </c>
      <c r="T129" s="9">
        <v>4.93</v>
      </c>
      <c r="U129" s="5" t="s">
        <v>268</v>
      </c>
      <c r="V129" s="9">
        <v>6.17</v>
      </c>
      <c r="W129" s="5" t="s">
        <v>267</v>
      </c>
      <c r="X129" s="9">
        <v>1.07</v>
      </c>
      <c r="Y129" s="9" t="s">
        <v>236</v>
      </c>
      <c r="AD129" s="56" t="s">
        <v>1083</v>
      </c>
      <c r="AE129" s="337"/>
      <c r="AF129" s="39"/>
      <c r="AG129" s="39"/>
      <c r="AH129" s="39"/>
      <c r="AI129" s="39"/>
      <c r="AJ129" s="39" t="s">
        <v>326</v>
      </c>
      <c r="AK129" s="39" t="s">
        <v>326</v>
      </c>
      <c r="AL129" s="39"/>
      <c r="AM129" s="39"/>
      <c r="AN129" s="338"/>
      <c r="AO129" s="39">
        <f t="shared" si="10"/>
        <v>4.93</v>
      </c>
      <c r="AP129" s="2">
        <v>7</v>
      </c>
      <c r="AR129" s="2">
        <f t="shared" si="11"/>
        <v>6.17</v>
      </c>
      <c r="AS129" s="342">
        <v>8</v>
      </c>
    </row>
    <row r="130" spans="1:46" ht="30" customHeight="1" x14ac:dyDescent="0.25">
      <c r="A130" s="430" t="s">
        <v>1302</v>
      </c>
      <c r="B130" s="120" t="s">
        <v>312</v>
      </c>
      <c r="C130" s="430" t="s">
        <v>1306</v>
      </c>
      <c r="D130" s="414" t="s">
        <v>301</v>
      </c>
      <c r="E130" s="417" t="s">
        <v>301</v>
      </c>
      <c r="F130" s="417" t="s">
        <v>220</v>
      </c>
      <c r="G130" s="9">
        <v>1</v>
      </c>
      <c r="H130" s="2">
        <v>1</v>
      </c>
      <c r="I130" s="9">
        <v>1</v>
      </c>
      <c r="J130" s="9">
        <v>0</v>
      </c>
      <c r="K130" s="9">
        <v>1</v>
      </c>
      <c r="L130" s="2" t="s">
        <v>558</v>
      </c>
      <c r="M130" s="19">
        <v>3</v>
      </c>
      <c r="N130" s="20">
        <v>5</v>
      </c>
      <c r="O130" s="21" t="s">
        <v>229</v>
      </c>
      <c r="P130" s="21" t="s">
        <v>562</v>
      </c>
      <c r="Q130" s="21">
        <v>2.1666666666666665</v>
      </c>
      <c r="R130" s="9" t="s">
        <v>128</v>
      </c>
      <c r="S130" s="5" t="s">
        <v>264</v>
      </c>
      <c r="T130" s="9">
        <v>3.77</v>
      </c>
      <c r="U130" s="5" t="s">
        <v>265</v>
      </c>
      <c r="W130" s="5" t="s">
        <v>167</v>
      </c>
      <c r="X130" s="9">
        <v>0.56999999999999995</v>
      </c>
      <c r="Y130" s="9" t="s">
        <v>226</v>
      </c>
      <c r="Z130" s="2" t="s">
        <v>134</v>
      </c>
      <c r="AA130" s="57" t="s">
        <v>1069</v>
      </c>
      <c r="AB130" s="57">
        <v>1</v>
      </c>
      <c r="AC130" s="57"/>
      <c r="AE130" s="337"/>
      <c r="AF130" s="39"/>
      <c r="AG130" s="39"/>
      <c r="AH130" s="39"/>
      <c r="AI130" s="39"/>
      <c r="AJ130" s="39"/>
      <c r="AK130" s="39"/>
      <c r="AL130" s="39" t="s">
        <v>326</v>
      </c>
      <c r="AM130" s="39" t="s">
        <v>326</v>
      </c>
      <c r="AN130" s="338"/>
      <c r="AO130" s="39">
        <f t="shared" si="10"/>
        <v>4.34</v>
      </c>
      <c r="AP130" s="2">
        <v>6</v>
      </c>
      <c r="AR130" s="2" t="str">
        <f t="shared" si="11"/>
        <v/>
      </c>
      <c r="AT130" s="2" t="s">
        <v>1467</v>
      </c>
    </row>
    <row r="131" spans="1:46" ht="30" customHeight="1" x14ac:dyDescent="0.25">
      <c r="A131" s="430"/>
      <c r="B131" s="120" t="s">
        <v>312</v>
      </c>
      <c r="C131" s="430"/>
      <c r="D131" s="414"/>
      <c r="E131" s="417"/>
      <c r="F131" s="417"/>
      <c r="G131" s="9">
        <v>1</v>
      </c>
      <c r="H131" s="2">
        <v>1</v>
      </c>
      <c r="I131" s="9">
        <v>0</v>
      </c>
      <c r="J131" s="9">
        <v>1</v>
      </c>
      <c r="K131" s="9">
        <v>1</v>
      </c>
      <c r="L131" s="2" t="s">
        <v>559</v>
      </c>
      <c r="M131" s="19">
        <v>3</v>
      </c>
      <c r="N131" s="20">
        <v>7</v>
      </c>
      <c r="O131" s="21" t="s">
        <v>229</v>
      </c>
      <c r="P131" s="21" t="s">
        <v>562</v>
      </c>
      <c r="Q131" s="21">
        <v>2.1666666666666665</v>
      </c>
      <c r="R131" s="9" t="s">
        <v>128</v>
      </c>
      <c r="S131" s="5" t="s">
        <v>264</v>
      </c>
      <c r="T131" s="9">
        <v>3.77</v>
      </c>
      <c r="U131" s="5" t="s">
        <v>265</v>
      </c>
      <c r="W131" s="5" t="s">
        <v>167</v>
      </c>
      <c r="X131" s="9">
        <v>0.56999999999999995</v>
      </c>
      <c r="Y131" s="9" t="s">
        <v>226</v>
      </c>
      <c r="Z131" s="3" t="s">
        <v>319</v>
      </c>
      <c r="AA131" s="57" t="s">
        <v>1070</v>
      </c>
      <c r="AB131" s="57">
        <v>2</v>
      </c>
      <c r="AC131" s="57"/>
      <c r="AE131" s="337"/>
      <c r="AF131" s="39"/>
      <c r="AG131" s="39"/>
      <c r="AH131" s="39"/>
      <c r="AI131" s="39"/>
      <c r="AJ131" s="39"/>
      <c r="AK131" s="39"/>
      <c r="AL131" s="39" t="s">
        <v>326</v>
      </c>
      <c r="AM131" s="39" t="s">
        <v>326</v>
      </c>
      <c r="AN131" s="338"/>
      <c r="AO131" s="39">
        <f t="shared" si="10"/>
        <v>4.91</v>
      </c>
      <c r="AP131" s="2">
        <v>7</v>
      </c>
      <c r="AR131" s="2" t="str">
        <f t="shared" si="11"/>
        <v/>
      </c>
      <c r="AT131" s="2" t="s">
        <v>1467</v>
      </c>
    </row>
    <row r="132" spans="1:46" ht="30" customHeight="1" x14ac:dyDescent="0.25">
      <c r="A132" s="430"/>
      <c r="B132" s="120" t="s">
        <v>312</v>
      </c>
      <c r="C132" s="430"/>
      <c r="D132" s="414"/>
      <c r="E132" s="417"/>
      <c r="F132" s="417" t="s">
        <v>156</v>
      </c>
      <c r="G132" s="9">
        <v>2</v>
      </c>
      <c r="H132" s="2">
        <v>1</v>
      </c>
      <c r="I132" s="9">
        <v>1</v>
      </c>
      <c r="J132" s="9">
        <v>0</v>
      </c>
      <c r="K132" s="9">
        <v>1</v>
      </c>
      <c r="L132" s="2" t="s">
        <v>558</v>
      </c>
      <c r="M132" s="19">
        <v>3</v>
      </c>
      <c r="N132" s="20">
        <v>7</v>
      </c>
      <c r="O132" s="21" t="s">
        <v>235</v>
      </c>
      <c r="P132" s="21" t="s">
        <v>563</v>
      </c>
      <c r="Q132" s="21">
        <v>2.6666666666666665</v>
      </c>
      <c r="R132" s="9" t="s">
        <v>225</v>
      </c>
      <c r="S132" s="5" t="s">
        <v>266</v>
      </c>
      <c r="T132" s="9">
        <v>4.93</v>
      </c>
      <c r="U132" s="5" t="s">
        <v>265</v>
      </c>
      <c r="W132" s="5" t="s">
        <v>267</v>
      </c>
      <c r="X132" s="9">
        <v>1.07</v>
      </c>
      <c r="Y132" s="9" t="s">
        <v>226</v>
      </c>
      <c r="Z132" s="2" t="s">
        <v>134</v>
      </c>
      <c r="AA132" s="57" t="s">
        <v>1070</v>
      </c>
      <c r="AB132" s="57">
        <v>2</v>
      </c>
      <c r="AC132" s="57"/>
      <c r="AE132" s="337"/>
      <c r="AF132" s="39"/>
      <c r="AG132" s="39"/>
      <c r="AH132" s="39"/>
      <c r="AI132" s="39"/>
      <c r="AJ132" s="39"/>
      <c r="AK132" s="39"/>
      <c r="AL132" s="39" t="s">
        <v>326</v>
      </c>
      <c r="AM132" s="39" t="s">
        <v>326</v>
      </c>
      <c r="AN132" s="338"/>
      <c r="AO132" s="39">
        <f t="shared" si="10"/>
        <v>6.93</v>
      </c>
      <c r="AP132" s="2">
        <v>9</v>
      </c>
      <c r="AR132" s="2" t="str">
        <f t="shared" si="11"/>
        <v/>
      </c>
    </row>
    <row r="133" spans="1:46" ht="30" customHeight="1" x14ac:dyDescent="0.25">
      <c r="A133" s="430"/>
      <c r="B133" s="120" t="s">
        <v>312</v>
      </c>
      <c r="C133" s="430"/>
      <c r="D133" s="414"/>
      <c r="E133" s="417"/>
      <c r="F133" s="417"/>
      <c r="G133" s="9">
        <v>2</v>
      </c>
      <c r="H133" s="2">
        <v>1</v>
      </c>
      <c r="I133" s="9">
        <v>0</v>
      </c>
      <c r="J133" s="9">
        <v>1</v>
      </c>
      <c r="K133" s="9">
        <v>1</v>
      </c>
      <c r="L133" s="2" t="s">
        <v>559</v>
      </c>
      <c r="M133" s="19">
        <v>3</v>
      </c>
      <c r="N133" s="20">
        <v>9</v>
      </c>
      <c r="O133" s="21" t="s">
        <v>235</v>
      </c>
      <c r="P133" s="21" t="s">
        <v>563</v>
      </c>
      <c r="Q133" s="21">
        <v>2.6666666666666665</v>
      </c>
      <c r="R133" s="9" t="s">
        <v>225</v>
      </c>
      <c r="S133" s="5" t="s">
        <v>266</v>
      </c>
      <c r="T133" s="9">
        <v>4.93</v>
      </c>
      <c r="U133" s="5" t="s">
        <v>265</v>
      </c>
      <c r="W133" s="5" t="s">
        <v>267</v>
      </c>
      <c r="X133" s="9">
        <v>1.07</v>
      </c>
      <c r="Y133" s="9" t="s">
        <v>226</v>
      </c>
      <c r="Z133" s="3" t="s">
        <v>319</v>
      </c>
      <c r="AA133" s="57" t="s">
        <v>1071</v>
      </c>
      <c r="AB133" s="57">
        <v>3</v>
      </c>
      <c r="AC133" s="57"/>
      <c r="AE133" s="337"/>
      <c r="AF133" s="39"/>
      <c r="AG133" s="39"/>
      <c r="AH133" s="39"/>
      <c r="AI133" s="39"/>
      <c r="AJ133" s="39"/>
      <c r="AK133" s="39"/>
      <c r="AL133" s="39" t="s">
        <v>326</v>
      </c>
      <c r="AM133" s="39" t="s">
        <v>326</v>
      </c>
      <c r="AN133" s="338"/>
      <c r="AO133" s="39">
        <f t="shared" si="10"/>
        <v>7.93</v>
      </c>
      <c r="AP133" s="2">
        <v>10</v>
      </c>
      <c r="AR133" s="2" t="str">
        <f t="shared" si="11"/>
        <v/>
      </c>
    </row>
    <row r="134" spans="1:46" ht="30" customHeight="1" x14ac:dyDescent="0.25">
      <c r="A134" s="430" t="s">
        <v>1302</v>
      </c>
      <c r="B134" s="120" t="s">
        <v>312</v>
      </c>
      <c r="C134" s="430" t="s">
        <v>1308</v>
      </c>
      <c r="D134" s="414" t="s">
        <v>397</v>
      </c>
      <c r="E134" s="417" t="s">
        <v>1682</v>
      </c>
      <c r="F134" s="417" t="s">
        <v>220</v>
      </c>
      <c r="G134" s="9">
        <v>1</v>
      </c>
      <c r="H134" s="2">
        <v>1</v>
      </c>
      <c r="I134" s="9">
        <v>1</v>
      </c>
      <c r="J134" s="9">
        <v>0</v>
      </c>
      <c r="K134" s="9">
        <v>1</v>
      </c>
      <c r="L134" s="2" t="s">
        <v>558</v>
      </c>
      <c r="M134" s="19">
        <v>3</v>
      </c>
      <c r="N134" s="20">
        <v>6</v>
      </c>
      <c r="O134" s="21" t="s">
        <v>235</v>
      </c>
      <c r="P134" s="21" t="s">
        <v>563</v>
      </c>
      <c r="Q134" s="21">
        <v>2.6666666666666665</v>
      </c>
      <c r="R134" s="9" t="s">
        <v>128</v>
      </c>
      <c r="S134" s="5" t="s">
        <v>264</v>
      </c>
      <c r="T134" s="9">
        <v>3.77</v>
      </c>
      <c r="U134" s="5" t="s">
        <v>265</v>
      </c>
      <c r="W134" s="5" t="s">
        <v>167</v>
      </c>
      <c r="X134" s="9">
        <v>0.56999999999999995</v>
      </c>
      <c r="Y134" s="9" t="s">
        <v>226</v>
      </c>
      <c r="Z134" s="2" t="s">
        <v>320</v>
      </c>
      <c r="AA134" s="57" t="s">
        <v>1046</v>
      </c>
      <c r="AB134" s="57">
        <v>1</v>
      </c>
      <c r="AC134" s="57"/>
      <c r="AE134" s="337"/>
      <c r="AF134" s="39" t="s">
        <v>326</v>
      </c>
      <c r="AG134" s="39"/>
      <c r="AH134" s="39"/>
      <c r="AI134" s="39"/>
      <c r="AJ134" s="39"/>
      <c r="AK134" s="39"/>
      <c r="AL134" s="39"/>
      <c r="AM134" s="39"/>
      <c r="AN134" s="338" t="s">
        <v>326</v>
      </c>
      <c r="AO134" s="39">
        <f t="shared" si="10"/>
        <v>4.34</v>
      </c>
      <c r="AP134" s="2">
        <v>6</v>
      </c>
      <c r="AR134" s="2" t="str">
        <f t="shared" si="11"/>
        <v/>
      </c>
    </row>
    <row r="135" spans="1:46" ht="30" customHeight="1" x14ac:dyDescent="0.25">
      <c r="A135" s="430"/>
      <c r="B135" s="120" t="s">
        <v>312</v>
      </c>
      <c r="C135" s="430"/>
      <c r="D135" s="414"/>
      <c r="E135" s="417"/>
      <c r="F135" s="417"/>
      <c r="G135" s="9">
        <v>1</v>
      </c>
      <c r="H135" s="2">
        <v>1</v>
      </c>
      <c r="I135" s="9">
        <v>0</v>
      </c>
      <c r="J135" s="9">
        <v>1</v>
      </c>
      <c r="K135" s="9">
        <v>1</v>
      </c>
      <c r="L135" s="2" t="s">
        <v>559</v>
      </c>
      <c r="M135" s="19">
        <v>3</v>
      </c>
      <c r="N135" s="20">
        <v>9</v>
      </c>
      <c r="O135" s="21" t="s">
        <v>235</v>
      </c>
      <c r="P135" s="21" t="s">
        <v>563</v>
      </c>
      <c r="Q135" s="21">
        <v>2.6666666666666665</v>
      </c>
      <c r="R135" s="9" t="s">
        <v>128</v>
      </c>
      <c r="S135" s="5" t="s">
        <v>264</v>
      </c>
      <c r="T135" s="9">
        <v>3.77</v>
      </c>
      <c r="U135" s="5" t="s">
        <v>265</v>
      </c>
      <c r="W135" s="5" t="s">
        <v>167</v>
      </c>
      <c r="X135" s="9">
        <v>0.56999999999999995</v>
      </c>
      <c r="Y135" s="9" t="s">
        <v>226</v>
      </c>
      <c r="Z135" s="2" t="s">
        <v>320</v>
      </c>
      <c r="AA135" s="57" t="s">
        <v>1072</v>
      </c>
      <c r="AB135" s="57">
        <v>2</v>
      </c>
      <c r="AC135" s="57"/>
      <c r="AE135" s="337"/>
      <c r="AF135" s="39" t="s">
        <v>326</v>
      </c>
      <c r="AG135" s="39"/>
      <c r="AH135" s="39"/>
      <c r="AI135" s="39"/>
      <c r="AJ135" s="39"/>
      <c r="AK135" s="39"/>
      <c r="AL135" s="39"/>
      <c r="AM135" s="39"/>
      <c r="AN135" s="338" t="s">
        <v>326</v>
      </c>
      <c r="AO135" s="39">
        <f t="shared" si="10"/>
        <v>4.91</v>
      </c>
      <c r="AP135" s="2">
        <v>7</v>
      </c>
      <c r="AR135" s="2" t="str">
        <f t="shared" si="11"/>
        <v/>
      </c>
      <c r="AT135" s="2" t="s">
        <v>1467</v>
      </c>
    </row>
    <row r="136" spans="1:46" ht="30" customHeight="1" x14ac:dyDescent="0.25">
      <c r="A136" s="430"/>
      <c r="B136" s="120" t="s">
        <v>312</v>
      </c>
      <c r="C136" s="430"/>
      <c r="D136" s="414"/>
      <c r="E136" s="417"/>
      <c r="F136" s="417" t="s">
        <v>156</v>
      </c>
      <c r="G136" s="9">
        <v>2</v>
      </c>
      <c r="H136" s="2">
        <v>1</v>
      </c>
      <c r="I136" s="9">
        <v>1</v>
      </c>
      <c r="J136" s="9">
        <v>0</v>
      </c>
      <c r="K136" s="9">
        <v>1</v>
      </c>
      <c r="L136" s="2" t="s">
        <v>558</v>
      </c>
      <c r="M136" s="19">
        <v>3</v>
      </c>
      <c r="N136" s="20">
        <v>8</v>
      </c>
      <c r="O136" s="21" t="s">
        <v>230</v>
      </c>
      <c r="P136" s="21" t="s">
        <v>564</v>
      </c>
      <c r="Q136" s="21">
        <v>3.5</v>
      </c>
      <c r="R136" s="9" t="s">
        <v>231</v>
      </c>
      <c r="S136" s="5" t="s">
        <v>269</v>
      </c>
      <c r="T136" s="9">
        <v>5.93</v>
      </c>
      <c r="U136" s="5" t="s">
        <v>265</v>
      </c>
      <c r="W136" s="5" t="s">
        <v>267</v>
      </c>
      <c r="X136" s="9">
        <v>0.73</v>
      </c>
      <c r="Y136" s="9" t="s">
        <v>226</v>
      </c>
      <c r="Z136" s="2" t="s">
        <v>320</v>
      </c>
      <c r="AA136" s="57" t="s">
        <v>1047</v>
      </c>
      <c r="AB136" s="57">
        <v>2</v>
      </c>
      <c r="AC136" s="57"/>
      <c r="AE136" s="337"/>
      <c r="AF136" s="39" t="s">
        <v>326</v>
      </c>
      <c r="AG136" s="39"/>
      <c r="AH136" s="39"/>
      <c r="AI136" s="39"/>
      <c r="AJ136" s="39"/>
      <c r="AK136" s="39"/>
      <c r="AL136" s="39"/>
      <c r="AM136" s="39"/>
      <c r="AN136" s="338" t="s">
        <v>326</v>
      </c>
      <c r="AO136" s="39">
        <f t="shared" si="10"/>
        <v>7.39</v>
      </c>
      <c r="AP136" s="2">
        <v>10</v>
      </c>
      <c r="AR136" s="2" t="str">
        <f t="shared" si="11"/>
        <v/>
      </c>
    </row>
    <row r="137" spans="1:46" ht="30" customHeight="1" x14ac:dyDescent="0.25">
      <c r="A137" s="430"/>
      <c r="B137" s="120" t="s">
        <v>312</v>
      </c>
      <c r="C137" s="430"/>
      <c r="D137" s="414"/>
      <c r="E137" s="417"/>
      <c r="F137" s="417"/>
      <c r="G137" s="9">
        <v>2</v>
      </c>
      <c r="H137" s="2">
        <v>1</v>
      </c>
      <c r="I137" s="9">
        <v>0</v>
      </c>
      <c r="J137" s="9">
        <v>1</v>
      </c>
      <c r="K137" s="9">
        <v>1</v>
      </c>
      <c r="L137" s="2" t="s">
        <v>559</v>
      </c>
      <c r="M137" s="19">
        <v>3</v>
      </c>
      <c r="N137" s="20">
        <v>10</v>
      </c>
      <c r="O137" s="21" t="s">
        <v>230</v>
      </c>
      <c r="P137" s="21" t="s">
        <v>564</v>
      </c>
      <c r="Q137" s="21">
        <v>3.5</v>
      </c>
      <c r="R137" s="9" t="s">
        <v>231</v>
      </c>
      <c r="S137" s="5" t="s">
        <v>269</v>
      </c>
      <c r="T137" s="9">
        <v>5.93</v>
      </c>
      <c r="U137" s="5" t="s">
        <v>265</v>
      </c>
      <c r="W137" s="5" t="s">
        <v>267</v>
      </c>
      <c r="X137" s="9">
        <v>0.73</v>
      </c>
      <c r="Y137" s="9" t="s">
        <v>226</v>
      </c>
      <c r="Z137" s="2" t="s">
        <v>320</v>
      </c>
      <c r="AA137" s="57" t="s">
        <v>1073</v>
      </c>
      <c r="AB137" s="57">
        <v>3</v>
      </c>
      <c r="AC137" s="57"/>
      <c r="AE137" s="337"/>
      <c r="AF137" s="39" t="s">
        <v>326</v>
      </c>
      <c r="AG137" s="39"/>
      <c r="AH137" s="39"/>
      <c r="AI137" s="39"/>
      <c r="AJ137" s="39"/>
      <c r="AK137" s="39"/>
      <c r="AL137" s="39"/>
      <c r="AM137" s="39"/>
      <c r="AN137" s="338" t="s">
        <v>326</v>
      </c>
      <c r="AO137" s="39">
        <f t="shared" si="10"/>
        <v>8.1199999999999992</v>
      </c>
      <c r="AP137" s="2">
        <v>11</v>
      </c>
      <c r="AR137" s="2" t="str">
        <f t="shared" si="11"/>
        <v/>
      </c>
    </row>
    <row r="138" spans="1:46" ht="30" customHeight="1" x14ac:dyDescent="0.25">
      <c r="A138" s="430" t="s">
        <v>1304</v>
      </c>
      <c r="B138" s="120" t="s">
        <v>1465</v>
      </c>
      <c r="C138" s="430" t="s">
        <v>1305</v>
      </c>
      <c r="D138" s="414" t="s">
        <v>444</v>
      </c>
      <c r="E138" s="417" t="s">
        <v>710</v>
      </c>
      <c r="F138" s="417" t="s">
        <v>220</v>
      </c>
      <c r="G138" s="2">
        <v>1</v>
      </c>
      <c r="H138" s="2">
        <v>3</v>
      </c>
      <c r="I138" s="9">
        <v>2</v>
      </c>
      <c r="J138" s="9">
        <v>3</v>
      </c>
      <c r="K138" s="9">
        <v>3</v>
      </c>
      <c r="L138" s="2" t="s">
        <v>558</v>
      </c>
      <c r="M138" s="19">
        <v>5</v>
      </c>
      <c r="N138" s="20">
        <v>2</v>
      </c>
      <c r="O138" s="21" t="s">
        <v>152</v>
      </c>
      <c r="P138" s="21" t="s">
        <v>267</v>
      </c>
      <c r="Q138" s="21">
        <v>1.33</v>
      </c>
      <c r="R138" s="34" t="s">
        <v>125</v>
      </c>
      <c r="S138" s="5" t="s">
        <v>270</v>
      </c>
      <c r="T138" s="34">
        <v>2.77</v>
      </c>
      <c r="U138" s="5" t="s">
        <v>268</v>
      </c>
      <c r="V138" s="34">
        <v>6.17</v>
      </c>
      <c r="W138" s="5" t="s">
        <v>167</v>
      </c>
      <c r="X138" s="34">
        <v>0.9</v>
      </c>
      <c r="Y138" s="34" t="s">
        <v>236</v>
      </c>
      <c r="Z138" s="2" t="s">
        <v>1175</v>
      </c>
      <c r="AA138" s="57" t="s">
        <v>1074</v>
      </c>
      <c r="AB138" s="57"/>
      <c r="AC138" s="57">
        <v>1</v>
      </c>
      <c r="AE138" s="337"/>
      <c r="AF138" s="39"/>
      <c r="AG138" s="39"/>
      <c r="AH138" s="39"/>
      <c r="AI138" s="39" t="s">
        <v>326</v>
      </c>
      <c r="AJ138" s="39"/>
      <c r="AK138" s="39" t="s">
        <v>326</v>
      </c>
      <c r="AL138" s="39"/>
      <c r="AM138" s="39"/>
      <c r="AN138" s="338"/>
      <c r="AO138" s="39">
        <f t="shared" si="10"/>
        <v>2.77</v>
      </c>
      <c r="AP138" s="2">
        <v>4</v>
      </c>
      <c r="AR138" s="2">
        <f t="shared" si="11"/>
        <v>7.07</v>
      </c>
      <c r="AS138" s="342">
        <v>9</v>
      </c>
    </row>
    <row r="139" spans="1:46" ht="30" customHeight="1" x14ac:dyDescent="0.25">
      <c r="A139" s="430"/>
      <c r="B139" s="120" t="s">
        <v>1465</v>
      </c>
      <c r="C139" s="430"/>
      <c r="D139" s="414"/>
      <c r="E139" s="417"/>
      <c r="F139" s="417"/>
      <c r="G139" s="2">
        <v>1</v>
      </c>
      <c r="H139" s="2">
        <v>2</v>
      </c>
      <c r="I139" s="9">
        <v>1</v>
      </c>
      <c r="J139" s="9">
        <v>1</v>
      </c>
      <c r="K139" s="9">
        <v>2</v>
      </c>
      <c r="L139" s="2" t="s">
        <v>559</v>
      </c>
      <c r="M139" s="19">
        <v>5</v>
      </c>
      <c r="N139" s="20">
        <v>4</v>
      </c>
      <c r="O139" s="21" t="s">
        <v>152</v>
      </c>
      <c r="P139" s="21" t="s">
        <v>267</v>
      </c>
      <c r="Q139" s="21">
        <v>1.33</v>
      </c>
      <c r="R139" s="34" t="s">
        <v>125</v>
      </c>
      <c r="S139" s="5" t="s">
        <v>270</v>
      </c>
      <c r="T139" s="34">
        <v>2.77</v>
      </c>
      <c r="U139" s="5" t="s">
        <v>268</v>
      </c>
      <c r="V139" s="34">
        <v>6.17</v>
      </c>
      <c r="W139" s="5" t="s">
        <v>167</v>
      </c>
      <c r="X139" s="34">
        <v>0.9</v>
      </c>
      <c r="Y139" s="34" t="s">
        <v>236</v>
      </c>
      <c r="Z139" s="3" t="s">
        <v>1177</v>
      </c>
      <c r="AA139" s="57" t="s">
        <v>1075</v>
      </c>
      <c r="AB139" s="57">
        <v>1</v>
      </c>
      <c r="AC139" s="57"/>
      <c r="AE139" s="337"/>
      <c r="AF139" s="39"/>
      <c r="AG139" s="39"/>
      <c r="AH139" s="39"/>
      <c r="AI139" s="39" t="s">
        <v>326</v>
      </c>
      <c r="AJ139" s="39"/>
      <c r="AK139" s="39" t="s">
        <v>326</v>
      </c>
      <c r="AL139" s="39"/>
      <c r="AM139" s="39"/>
      <c r="AN139" s="338"/>
      <c r="AO139" s="39">
        <f t="shared" si="10"/>
        <v>3.67</v>
      </c>
      <c r="AP139" s="2">
        <v>5</v>
      </c>
      <c r="AR139" s="2">
        <f t="shared" si="11"/>
        <v>6.17</v>
      </c>
      <c r="AS139" s="342">
        <v>8</v>
      </c>
    </row>
    <row r="140" spans="1:46" ht="30" customHeight="1" x14ac:dyDescent="0.25">
      <c r="A140" s="430"/>
      <c r="B140" s="120" t="s">
        <v>1465</v>
      </c>
      <c r="C140" s="430"/>
      <c r="D140" s="414"/>
      <c r="E140" s="417"/>
      <c r="F140" s="417" t="s">
        <v>156</v>
      </c>
      <c r="G140" s="2">
        <v>2</v>
      </c>
      <c r="H140" s="2">
        <v>3</v>
      </c>
      <c r="I140" s="34">
        <v>2</v>
      </c>
      <c r="J140" s="34">
        <v>3</v>
      </c>
      <c r="K140" s="34">
        <v>3</v>
      </c>
      <c r="L140" s="2" t="s">
        <v>558</v>
      </c>
      <c r="M140" s="19">
        <v>5</v>
      </c>
      <c r="N140" s="20">
        <v>4</v>
      </c>
      <c r="O140" s="21" t="s">
        <v>152</v>
      </c>
      <c r="P140" s="21" t="s">
        <v>267</v>
      </c>
      <c r="Q140" s="21">
        <v>1.33</v>
      </c>
      <c r="R140" s="34" t="s">
        <v>125</v>
      </c>
      <c r="S140" s="5" t="s">
        <v>270</v>
      </c>
      <c r="T140" s="34">
        <v>2.77</v>
      </c>
      <c r="U140" s="5" t="s">
        <v>268</v>
      </c>
      <c r="V140" s="34">
        <v>6.17</v>
      </c>
      <c r="W140" s="5" t="s">
        <v>167</v>
      </c>
      <c r="X140" s="34">
        <v>0.9</v>
      </c>
      <c r="Y140" s="34" t="s">
        <v>236</v>
      </c>
      <c r="Z140" s="2" t="s">
        <v>1175</v>
      </c>
      <c r="AA140" s="57" t="s">
        <v>1074</v>
      </c>
      <c r="AB140" s="57"/>
      <c r="AC140" s="57">
        <v>1</v>
      </c>
      <c r="AE140" s="337"/>
      <c r="AF140" s="39"/>
      <c r="AG140" s="39"/>
      <c r="AH140" s="39"/>
      <c r="AI140" s="39" t="s">
        <v>326</v>
      </c>
      <c r="AJ140" s="39"/>
      <c r="AK140" s="39" t="s">
        <v>326</v>
      </c>
      <c r="AL140" s="39"/>
      <c r="AM140" s="39"/>
      <c r="AN140" s="338"/>
      <c r="AO140" s="39">
        <f t="shared" si="10"/>
        <v>2.77</v>
      </c>
      <c r="AP140" s="2">
        <v>4</v>
      </c>
      <c r="AR140" s="2">
        <f t="shared" si="11"/>
        <v>7.07</v>
      </c>
      <c r="AS140" s="342">
        <v>9</v>
      </c>
    </row>
    <row r="141" spans="1:46" ht="30" customHeight="1" x14ac:dyDescent="0.25">
      <c r="A141" s="430"/>
      <c r="B141" s="120" t="s">
        <v>1465</v>
      </c>
      <c r="C141" s="430"/>
      <c r="D141" s="414"/>
      <c r="E141" s="417"/>
      <c r="F141" s="417"/>
      <c r="G141" s="2">
        <v>2</v>
      </c>
      <c r="H141" s="2">
        <v>2</v>
      </c>
      <c r="I141" s="34">
        <v>1</v>
      </c>
      <c r="J141" s="34">
        <v>1</v>
      </c>
      <c r="K141" s="34">
        <v>2</v>
      </c>
      <c r="L141" s="2" t="s">
        <v>559</v>
      </c>
      <c r="M141" s="19">
        <v>5</v>
      </c>
      <c r="N141" s="20">
        <v>6</v>
      </c>
      <c r="O141" s="21" t="s">
        <v>152</v>
      </c>
      <c r="P141" s="21" t="s">
        <v>267</v>
      </c>
      <c r="Q141" s="21">
        <v>1.33</v>
      </c>
      <c r="R141" s="34" t="s">
        <v>178</v>
      </c>
      <c r="S141" s="5" t="s">
        <v>271</v>
      </c>
      <c r="T141" s="34">
        <v>3.93</v>
      </c>
      <c r="U141" s="5" t="s">
        <v>272</v>
      </c>
      <c r="V141" s="34">
        <v>5.33</v>
      </c>
      <c r="W141" s="5" t="s">
        <v>267</v>
      </c>
      <c r="X141" s="34">
        <v>1.4</v>
      </c>
      <c r="Y141" s="34" t="s">
        <v>236</v>
      </c>
      <c r="Z141" s="3" t="s">
        <v>1177</v>
      </c>
      <c r="AA141" s="57" t="s">
        <v>1075</v>
      </c>
      <c r="AB141" s="57">
        <v>1</v>
      </c>
      <c r="AC141" s="57"/>
      <c r="AE141" s="337"/>
      <c r="AF141" s="39"/>
      <c r="AG141" s="39"/>
      <c r="AH141" s="39"/>
      <c r="AI141" s="39" t="s">
        <v>326</v>
      </c>
      <c r="AJ141" s="39"/>
      <c r="AK141" s="39" t="s">
        <v>326</v>
      </c>
      <c r="AL141" s="39"/>
      <c r="AM141" s="39"/>
      <c r="AN141" s="338"/>
      <c r="AO141" s="39">
        <f t="shared" si="10"/>
        <v>4.93</v>
      </c>
      <c r="AP141" s="2">
        <v>7</v>
      </c>
      <c r="AR141" s="2">
        <f t="shared" si="11"/>
        <v>5.33</v>
      </c>
      <c r="AS141" s="342">
        <v>10</v>
      </c>
    </row>
    <row r="142" spans="1:46" ht="30" customHeight="1" x14ac:dyDescent="0.25">
      <c r="A142" s="430" t="s">
        <v>1299</v>
      </c>
      <c r="B142" s="120" t="s">
        <v>313</v>
      </c>
      <c r="C142" s="430" t="s">
        <v>1305</v>
      </c>
      <c r="D142" s="414" t="s">
        <v>443</v>
      </c>
      <c r="E142" s="417" t="s">
        <v>1683</v>
      </c>
      <c r="F142" s="417" t="s">
        <v>220</v>
      </c>
      <c r="G142" s="2">
        <v>1</v>
      </c>
      <c r="H142" s="2">
        <v>2</v>
      </c>
      <c r="I142" s="9">
        <v>0</v>
      </c>
      <c r="J142" s="9">
        <v>1</v>
      </c>
      <c r="K142" s="9">
        <v>2</v>
      </c>
      <c r="L142" s="2" t="s">
        <v>558</v>
      </c>
      <c r="M142" s="19">
        <v>4</v>
      </c>
      <c r="N142" s="20">
        <v>5</v>
      </c>
      <c r="O142" s="21" t="s">
        <v>229</v>
      </c>
      <c r="P142" s="21" t="s">
        <v>562</v>
      </c>
      <c r="Q142" s="21">
        <v>2.17</v>
      </c>
      <c r="R142" s="69" t="s">
        <v>128</v>
      </c>
      <c r="S142" s="5" t="s">
        <v>264</v>
      </c>
      <c r="T142" s="71">
        <v>3.77</v>
      </c>
      <c r="U142" s="5" t="s">
        <v>265</v>
      </c>
      <c r="V142" s="71"/>
      <c r="W142" s="5" t="s">
        <v>167</v>
      </c>
      <c r="X142" s="71">
        <v>0.56999999999999995</v>
      </c>
      <c r="Y142" s="69" t="s">
        <v>226</v>
      </c>
      <c r="Z142" s="3" t="s">
        <v>1176</v>
      </c>
      <c r="AA142" s="57" t="s">
        <v>1046</v>
      </c>
      <c r="AB142" s="57">
        <v>1</v>
      </c>
      <c r="AC142" s="57"/>
      <c r="AE142" s="337"/>
      <c r="AF142" s="39"/>
      <c r="AG142" s="39"/>
      <c r="AH142" s="39" t="s">
        <v>326</v>
      </c>
      <c r="AI142" s="39"/>
      <c r="AJ142" s="39"/>
      <c r="AK142" s="39"/>
      <c r="AL142" s="39"/>
      <c r="AM142" s="39"/>
      <c r="AN142" s="338" t="s">
        <v>326</v>
      </c>
      <c r="AO142" s="39">
        <f t="shared" si="10"/>
        <v>4.34</v>
      </c>
      <c r="AP142" s="2">
        <v>6</v>
      </c>
      <c r="AR142" s="2" t="str">
        <f t="shared" si="11"/>
        <v/>
      </c>
    </row>
    <row r="143" spans="1:46" ht="30" customHeight="1" x14ac:dyDescent="0.25">
      <c r="A143" s="430"/>
      <c r="B143" s="120" t="s">
        <v>313</v>
      </c>
      <c r="C143" s="430"/>
      <c r="D143" s="414"/>
      <c r="E143" s="417"/>
      <c r="F143" s="417"/>
      <c r="G143" s="2">
        <v>1</v>
      </c>
      <c r="H143" s="2">
        <v>1</v>
      </c>
      <c r="I143" s="9">
        <v>1</v>
      </c>
      <c r="J143" s="9">
        <v>1</v>
      </c>
      <c r="K143" s="9">
        <v>1</v>
      </c>
      <c r="L143" s="2" t="s">
        <v>559</v>
      </c>
      <c r="M143" s="19">
        <v>4</v>
      </c>
      <c r="N143" s="20">
        <v>8</v>
      </c>
      <c r="O143" s="21" t="s">
        <v>229</v>
      </c>
      <c r="P143" s="21" t="s">
        <v>562</v>
      </c>
      <c r="Q143" s="21">
        <v>2.17</v>
      </c>
      <c r="R143" s="69" t="s">
        <v>128</v>
      </c>
      <c r="S143" s="5" t="s">
        <v>264</v>
      </c>
      <c r="T143" s="71">
        <v>3.77</v>
      </c>
      <c r="U143" s="5" t="s">
        <v>265</v>
      </c>
      <c r="V143" s="71"/>
      <c r="W143" s="5" t="s">
        <v>167</v>
      </c>
      <c r="X143" s="71">
        <v>0.56999999999999995</v>
      </c>
      <c r="Y143" s="69" t="s">
        <v>226</v>
      </c>
      <c r="Z143" s="3" t="s">
        <v>1176</v>
      </c>
      <c r="AA143" s="57" t="s">
        <v>1172</v>
      </c>
      <c r="AB143" s="57">
        <v>1</v>
      </c>
      <c r="AC143" s="57"/>
      <c r="AE143" s="337"/>
      <c r="AF143" s="39"/>
      <c r="AG143" s="39"/>
      <c r="AH143" s="39" t="s">
        <v>326</v>
      </c>
      <c r="AI143" s="39"/>
      <c r="AJ143" s="39"/>
      <c r="AK143" s="39"/>
      <c r="AL143" s="39"/>
      <c r="AM143" s="39"/>
      <c r="AN143" s="338" t="s">
        <v>326</v>
      </c>
      <c r="AO143" s="39">
        <f t="shared" si="10"/>
        <v>4.34</v>
      </c>
      <c r="AP143" s="2">
        <v>6</v>
      </c>
      <c r="AR143" s="2" t="str">
        <f t="shared" si="11"/>
        <v/>
      </c>
    </row>
    <row r="144" spans="1:46" ht="30" customHeight="1" x14ac:dyDescent="0.25">
      <c r="A144" s="430"/>
      <c r="B144" s="120" t="s">
        <v>313</v>
      </c>
      <c r="C144" s="430"/>
      <c r="D144" s="414"/>
      <c r="E144" s="417"/>
      <c r="F144" s="417" t="s">
        <v>156</v>
      </c>
      <c r="G144" s="2">
        <v>2</v>
      </c>
      <c r="H144" s="2">
        <v>2</v>
      </c>
      <c r="I144" s="9">
        <v>0</v>
      </c>
      <c r="J144" s="9">
        <v>1</v>
      </c>
      <c r="K144" s="9">
        <v>2</v>
      </c>
      <c r="L144" s="2" t="s">
        <v>558</v>
      </c>
      <c r="M144" s="19">
        <v>4</v>
      </c>
      <c r="N144" s="20">
        <v>6</v>
      </c>
      <c r="O144" s="21" t="s">
        <v>318</v>
      </c>
      <c r="R144" s="69" t="s">
        <v>128</v>
      </c>
      <c r="S144" s="5" t="s">
        <v>264</v>
      </c>
      <c r="T144" s="71">
        <v>3.77</v>
      </c>
      <c r="U144" s="5" t="s">
        <v>265</v>
      </c>
      <c r="V144" s="71"/>
      <c r="W144" s="5" t="s">
        <v>167</v>
      </c>
      <c r="X144" s="71">
        <v>0.56999999999999995</v>
      </c>
      <c r="Y144" s="69" t="s">
        <v>226</v>
      </c>
      <c r="Z144" s="3" t="s">
        <v>1176</v>
      </c>
      <c r="AA144" s="57" t="s">
        <v>1173</v>
      </c>
      <c r="AB144" s="57">
        <v>1</v>
      </c>
      <c r="AC144" s="57"/>
      <c r="AE144" s="337"/>
      <c r="AF144" s="39"/>
      <c r="AG144" s="39"/>
      <c r="AH144" s="39" t="s">
        <v>326</v>
      </c>
      <c r="AI144" s="39"/>
      <c r="AJ144" s="39"/>
      <c r="AK144" s="39"/>
      <c r="AL144" s="39"/>
      <c r="AM144" s="39"/>
      <c r="AN144" s="338" t="s">
        <v>326</v>
      </c>
      <c r="AO144" s="39">
        <f t="shared" si="10"/>
        <v>4.34</v>
      </c>
      <c r="AP144" s="2">
        <v>7</v>
      </c>
      <c r="AR144" s="2" t="str">
        <f t="shared" si="11"/>
        <v/>
      </c>
    </row>
    <row r="145" spans="1:46" ht="30" customHeight="1" thickBot="1" x14ac:dyDescent="0.3">
      <c r="A145" s="430"/>
      <c r="B145" s="120" t="s">
        <v>313</v>
      </c>
      <c r="C145" s="430"/>
      <c r="D145" s="414"/>
      <c r="E145" s="417"/>
      <c r="F145" s="417"/>
      <c r="G145" s="2">
        <v>2</v>
      </c>
      <c r="H145" s="2">
        <v>1</v>
      </c>
      <c r="I145" s="9">
        <v>1</v>
      </c>
      <c r="J145" s="9">
        <v>1</v>
      </c>
      <c r="K145" s="9">
        <v>1</v>
      </c>
      <c r="L145" s="2" t="s">
        <v>559</v>
      </c>
      <c r="M145" s="19">
        <v>4</v>
      </c>
      <c r="N145" s="20">
        <v>9</v>
      </c>
      <c r="O145" s="21" t="s">
        <v>230</v>
      </c>
      <c r="R145" s="69" t="s">
        <v>225</v>
      </c>
      <c r="S145" s="5" t="s">
        <v>266</v>
      </c>
      <c r="T145" s="71">
        <v>4.93</v>
      </c>
      <c r="U145" s="5" t="s">
        <v>265</v>
      </c>
      <c r="V145" s="71"/>
      <c r="W145" s="5" t="s">
        <v>267</v>
      </c>
      <c r="X145" s="71">
        <v>1.07</v>
      </c>
      <c r="Y145" s="69" t="s">
        <v>226</v>
      </c>
      <c r="Z145" s="3" t="s">
        <v>1176</v>
      </c>
      <c r="AA145" s="57" t="s">
        <v>1174</v>
      </c>
      <c r="AB145" s="57">
        <v>2</v>
      </c>
      <c r="AC145" s="57"/>
      <c r="AE145" s="337"/>
      <c r="AF145" s="39"/>
      <c r="AG145" s="39"/>
      <c r="AH145" s="39" t="s">
        <v>326</v>
      </c>
      <c r="AI145" s="39"/>
      <c r="AJ145" s="39"/>
      <c r="AK145" s="39"/>
      <c r="AL145" s="39"/>
      <c r="AM145" s="39"/>
      <c r="AN145" s="338" t="s">
        <v>326</v>
      </c>
      <c r="AO145" s="39">
        <f t="shared" si="10"/>
        <v>6.93</v>
      </c>
      <c r="AP145" s="2">
        <v>9</v>
      </c>
      <c r="AR145" s="2" t="str">
        <f t="shared" si="11"/>
        <v/>
      </c>
    </row>
    <row r="146" spans="1:46" ht="30" customHeight="1" x14ac:dyDescent="0.25">
      <c r="A146" s="426" t="s">
        <v>1300</v>
      </c>
      <c r="B146" s="316"/>
      <c r="C146" s="427" t="s">
        <v>1305</v>
      </c>
      <c r="D146" s="428" t="s">
        <v>1094</v>
      </c>
      <c r="E146" s="429" t="s">
        <v>241</v>
      </c>
      <c r="F146" s="429" t="s">
        <v>220</v>
      </c>
      <c r="G146" s="312">
        <v>1</v>
      </c>
      <c r="H146" s="36">
        <v>6</v>
      </c>
      <c r="I146" s="312">
        <v>1</v>
      </c>
      <c r="J146" s="312">
        <v>2</v>
      </c>
      <c r="K146" s="312">
        <v>3</v>
      </c>
      <c r="L146" s="36" t="s">
        <v>558</v>
      </c>
      <c r="M146" s="313">
        <v>4</v>
      </c>
      <c r="N146" s="314">
        <v>4</v>
      </c>
      <c r="O146" s="315" t="s">
        <v>152</v>
      </c>
      <c r="P146" s="315" t="s">
        <v>267</v>
      </c>
      <c r="Q146" s="315">
        <v>1.33</v>
      </c>
      <c r="R146" s="312" t="s">
        <v>125</v>
      </c>
      <c r="S146" s="316" t="s">
        <v>270</v>
      </c>
      <c r="T146" s="312">
        <v>2.77</v>
      </c>
      <c r="U146" s="316" t="s">
        <v>265</v>
      </c>
      <c r="V146" s="312"/>
      <c r="W146" s="316" t="s">
        <v>167</v>
      </c>
      <c r="X146" s="312">
        <v>0.9</v>
      </c>
      <c r="Y146" s="312" t="s">
        <v>226</v>
      </c>
      <c r="Z146" s="36" t="s">
        <v>1095</v>
      </c>
      <c r="AA146" s="317" t="s">
        <v>1046</v>
      </c>
      <c r="AB146" s="317">
        <v>1</v>
      </c>
      <c r="AC146" s="317"/>
      <c r="AD146" s="318"/>
      <c r="AE146" s="339"/>
      <c r="AF146" s="36"/>
      <c r="AG146" s="36"/>
      <c r="AH146" s="36" t="s">
        <v>326</v>
      </c>
      <c r="AI146" s="36"/>
      <c r="AJ146" s="36"/>
      <c r="AK146" s="36"/>
      <c r="AL146" s="36"/>
      <c r="AM146" s="36" t="s">
        <v>326</v>
      </c>
      <c r="AN146" s="340"/>
      <c r="AO146" s="39">
        <f t="shared" si="10"/>
        <v>3.67</v>
      </c>
      <c r="AP146" s="2">
        <v>5</v>
      </c>
    </row>
    <row r="147" spans="1:46" ht="30" customHeight="1" x14ac:dyDescent="0.25">
      <c r="A147" s="418"/>
      <c r="B147" s="324"/>
      <c r="C147" s="419"/>
      <c r="D147" s="420"/>
      <c r="E147" s="421"/>
      <c r="F147" s="421"/>
      <c r="G147" s="320">
        <v>1</v>
      </c>
      <c r="H147" s="39">
        <v>3</v>
      </c>
      <c r="I147" s="320">
        <v>1</v>
      </c>
      <c r="J147" s="320">
        <v>1</v>
      </c>
      <c r="K147" s="320">
        <v>1</v>
      </c>
      <c r="L147" s="39" t="s">
        <v>559</v>
      </c>
      <c r="M147" s="321">
        <v>4</v>
      </c>
      <c r="N147" s="322">
        <v>5</v>
      </c>
      <c r="O147" s="323" t="s">
        <v>152</v>
      </c>
      <c r="P147" s="323" t="s">
        <v>267</v>
      </c>
      <c r="Q147" s="323">
        <v>1.33</v>
      </c>
      <c r="R147" s="320" t="s">
        <v>128</v>
      </c>
      <c r="S147" s="324" t="s">
        <v>264</v>
      </c>
      <c r="T147" s="320">
        <v>3.77</v>
      </c>
      <c r="U147" s="324" t="s">
        <v>265</v>
      </c>
      <c r="V147" s="320"/>
      <c r="W147" s="324" t="s">
        <v>167</v>
      </c>
      <c r="X147" s="320">
        <v>0.56999999999999995</v>
      </c>
      <c r="Y147" s="320" t="s">
        <v>226</v>
      </c>
      <c r="Z147" s="45" t="s">
        <v>1096</v>
      </c>
      <c r="AA147" s="325" t="s">
        <v>1047</v>
      </c>
      <c r="AB147" s="325">
        <v>1</v>
      </c>
      <c r="AC147" s="325"/>
      <c r="AD147" s="326"/>
      <c r="AE147" s="337"/>
      <c r="AF147" s="39"/>
      <c r="AG147" s="39"/>
      <c r="AH147" s="39" t="s">
        <v>326</v>
      </c>
      <c r="AI147" s="39"/>
      <c r="AJ147" s="39"/>
      <c r="AK147" s="39"/>
      <c r="AL147" s="39"/>
      <c r="AM147" s="39" t="s">
        <v>326</v>
      </c>
      <c r="AN147" s="338"/>
      <c r="AO147" s="39">
        <f t="shared" si="10"/>
        <v>4.34</v>
      </c>
      <c r="AP147" s="2">
        <v>7</v>
      </c>
    </row>
    <row r="148" spans="1:46" ht="30" customHeight="1" x14ac:dyDescent="0.25">
      <c r="A148" s="418"/>
      <c r="B148" s="324"/>
      <c r="C148" s="419"/>
      <c r="D148" s="420"/>
      <c r="E148" s="421"/>
      <c r="F148" s="421" t="s">
        <v>156</v>
      </c>
      <c r="G148" s="320">
        <v>2</v>
      </c>
      <c r="H148" s="39">
        <v>6</v>
      </c>
      <c r="I148" s="320">
        <v>1</v>
      </c>
      <c r="J148" s="320">
        <v>2</v>
      </c>
      <c r="K148" s="320">
        <v>3</v>
      </c>
      <c r="L148" s="39" t="s">
        <v>558</v>
      </c>
      <c r="M148" s="321">
        <v>5</v>
      </c>
      <c r="N148" s="322">
        <v>5</v>
      </c>
      <c r="O148" s="323" t="s">
        <v>152</v>
      </c>
      <c r="P148" s="323" t="s">
        <v>267</v>
      </c>
      <c r="Q148" s="323">
        <v>1.33</v>
      </c>
      <c r="R148" s="320" t="s">
        <v>128</v>
      </c>
      <c r="S148" s="324" t="s">
        <v>264</v>
      </c>
      <c r="T148" s="320">
        <v>3.77</v>
      </c>
      <c r="U148" s="324" t="s">
        <v>265</v>
      </c>
      <c r="V148" s="320"/>
      <c r="W148" s="324" t="s">
        <v>167</v>
      </c>
      <c r="X148" s="320">
        <v>0.56999999999999995</v>
      </c>
      <c r="Y148" s="320" t="s">
        <v>226</v>
      </c>
      <c r="Z148" s="39" t="s">
        <v>1095</v>
      </c>
      <c r="AA148" s="325" t="s">
        <v>1047</v>
      </c>
      <c r="AB148" s="325">
        <v>1</v>
      </c>
      <c r="AC148" s="325"/>
      <c r="AD148" s="326"/>
      <c r="AE148" s="337"/>
      <c r="AF148" s="39"/>
      <c r="AG148" s="39"/>
      <c r="AH148" s="39" t="s">
        <v>326</v>
      </c>
      <c r="AI148" s="39"/>
      <c r="AJ148" s="39"/>
      <c r="AK148" s="39"/>
      <c r="AL148" s="39"/>
      <c r="AM148" s="39" t="s">
        <v>326</v>
      </c>
      <c r="AN148" s="338"/>
      <c r="AO148" s="39">
        <f t="shared" si="10"/>
        <v>4.34</v>
      </c>
      <c r="AP148" s="2">
        <v>7</v>
      </c>
    </row>
    <row r="149" spans="1:46" ht="30" customHeight="1" x14ac:dyDescent="0.25">
      <c r="A149" s="418"/>
      <c r="B149" s="324"/>
      <c r="C149" s="419"/>
      <c r="D149" s="420"/>
      <c r="E149" s="421"/>
      <c r="F149" s="421"/>
      <c r="G149" s="320">
        <v>2</v>
      </c>
      <c r="H149" s="39">
        <v>3</v>
      </c>
      <c r="I149" s="320">
        <v>1</v>
      </c>
      <c r="J149" s="320">
        <v>1</v>
      </c>
      <c r="K149" s="320">
        <v>1</v>
      </c>
      <c r="L149" s="39" t="s">
        <v>559</v>
      </c>
      <c r="M149" s="321">
        <v>5</v>
      </c>
      <c r="N149" s="322">
        <v>6</v>
      </c>
      <c r="O149" s="323" t="s">
        <v>152</v>
      </c>
      <c r="P149" s="323" t="s">
        <v>267</v>
      </c>
      <c r="Q149" s="323">
        <v>1.33</v>
      </c>
      <c r="R149" s="320" t="s">
        <v>225</v>
      </c>
      <c r="S149" s="324" t="s">
        <v>266</v>
      </c>
      <c r="T149" s="320">
        <v>4.93</v>
      </c>
      <c r="U149" s="324" t="s">
        <v>265</v>
      </c>
      <c r="V149" s="320"/>
      <c r="W149" s="324" t="s">
        <v>267</v>
      </c>
      <c r="X149" s="320">
        <v>1.07</v>
      </c>
      <c r="Y149" s="320" t="s">
        <v>226</v>
      </c>
      <c r="Z149" s="45" t="s">
        <v>1096</v>
      </c>
      <c r="AA149" s="325" t="s">
        <v>1047</v>
      </c>
      <c r="AB149" s="325">
        <v>1</v>
      </c>
      <c r="AC149" s="325"/>
      <c r="AD149" s="326"/>
      <c r="AE149" s="337"/>
      <c r="AF149" s="39"/>
      <c r="AG149" s="39"/>
      <c r="AH149" s="39" t="s">
        <v>326</v>
      </c>
      <c r="AI149" s="39"/>
      <c r="AJ149" s="39"/>
      <c r="AK149" s="39"/>
      <c r="AL149" s="39"/>
      <c r="AM149" s="39" t="s">
        <v>326</v>
      </c>
      <c r="AN149" s="338"/>
      <c r="AO149" s="39">
        <f t="shared" si="10"/>
        <v>5.93</v>
      </c>
      <c r="AP149" s="2">
        <v>9</v>
      </c>
    </row>
    <row r="150" spans="1:46" ht="30" customHeight="1" x14ac:dyDescent="0.25">
      <c r="A150" s="418" t="s">
        <v>1299</v>
      </c>
      <c r="B150" s="324"/>
      <c r="C150" s="419" t="s">
        <v>1306</v>
      </c>
      <c r="D150" s="420" t="s">
        <v>1045</v>
      </c>
      <c r="E150" s="421" t="s">
        <v>243</v>
      </c>
      <c r="F150" s="421" t="s">
        <v>220</v>
      </c>
      <c r="G150" s="320">
        <v>1</v>
      </c>
      <c r="H150" s="39">
        <v>6</v>
      </c>
      <c r="I150" s="320">
        <v>0</v>
      </c>
      <c r="J150" s="320">
        <v>1</v>
      </c>
      <c r="K150" s="320">
        <v>2</v>
      </c>
      <c r="L150" s="39" t="s">
        <v>558</v>
      </c>
      <c r="M150" s="321">
        <v>4</v>
      </c>
      <c r="N150" s="322">
        <v>4</v>
      </c>
      <c r="O150" s="323" t="s">
        <v>152</v>
      </c>
      <c r="P150" s="323" t="s">
        <v>267</v>
      </c>
      <c r="Q150" s="323">
        <v>1.33</v>
      </c>
      <c r="R150" s="320" t="s">
        <v>128</v>
      </c>
      <c r="S150" s="324" t="s">
        <v>264</v>
      </c>
      <c r="T150" s="320">
        <v>3.77</v>
      </c>
      <c r="U150" s="324" t="s">
        <v>164</v>
      </c>
      <c r="V150" s="320">
        <v>4</v>
      </c>
      <c r="W150" s="324" t="s">
        <v>167</v>
      </c>
      <c r="X150" s="320">
        <v>0.56999999999999995</v>
      </c>
      <c r="Y150" s="320" t="s">
        <v>236</v>
      </c>
      <c r="Z150" s="39"/>
      <c r="AA150" s="325" t="s">
        <v>1048</v>
      </c>
      <c r="AB150" s="325"/>
      <c r="AC150" s="325"/>
      <c r="AD150" s="326"/>
      <c r="AE150" s="337"/>
      <c r="AF150" s="39" t="s">
        <v>326</v>
      </c>
      <c r="AG150" s="39"/>
      <c r="AH150" s="39"/>
      <c r="AI150" s="39"/>
      <c r="AJ150" s="39"/>
      <c r="AK150" s="39"/>
      <c r="AL150" s="39"/>
      <c r="AM150" s="39"/>
      <c r="AN150" s="338" t="s">
        <v>326</v>
      </c>
      <c r="AO150" s="39">
        <f t="shared" si="10"/>
        <v>3.77</v>
      </c>
      <c r="AP150" s="2">
        <v>5</v>
      </c>
      <c r="AR150" s="2">
        <f t="shared" ref="AR150:AR153" si="12">IF(U150="-","",V150+MIN(X150*AC150,AC150))</f>
        <v>4</v>
      </c>
      <c r="AS150" s="342">
        <v>6</v>
      </c>
    </row>
    <row r="151" spans="1:46" ht="30" customHeight="1" x14ac:dyDescent="0.25">
      <c r="A151" s="418"/>
      <c r="B151" s="324"/>
      <c r="C151" s="419"/>
      <c r="D151" s="420"/>
      <c r="E151" s="421"/>
      <c r="F151" s="421"/>
      <c r="G151" s="320">
        <v>1</v>
      </c>
      <c r="H151" s="39">
        <v>3</v>
      </c>
      <c r="I151" s="320">
        <v>1</v>
      </c>
      <c r="J151" s="320">
        <v>1</v>
      </c>
      <c r="K151" s="320">
        <v>1</v>
      </c>
      <c r="L151" s="39" t="s">
        <v>559</v>
      </c>
      <c r="M151" s="321">
        <v>4</v>
      </c>
      <c r="N151" s="322">
        <v>7</v>
      </c>
      <c r="O151" s="323" t="s">
        <v>152</v>
      </c>
      <c r="P151" s="323" t="s">
        <v>267</v>
      </c>
      <c r="Q151" s="323">
        <v>1.33</v>
      </c>
      <c r="R151" s="320" t="s">
        <v>128</v>
      </c>
      <c r="S151" s="324" t="s">
        <v>264</v>
      </c>
      <c r="T151" s="320">
        <v>3.77</v>
      </c>
      <c r="U151" s="324" t="s">
        <v>164</v>
      </c>
      <c r="V151" s="320">
        <v>4</v>
      </c>
      <c r="W151" s="324" t="s">
        <v>167</v>
      </c>
      <c r="X151" s="320">
        <v>0.56999999999999995</v>
      </c>
      <c r="Y151" s="320" t="s">
        <v>236</v>
      </c>
      <c r="Z151" s="39"/>
      <c r="AA151" s="325" t="s">
        <v>1049</v>
      </c>
      <c r="AB151" s="325"/>
      <c r="AC151" s="325"/>
      <c r="AD151" s="326" t="s">
        <v>1076</v>
      </c>
      <c r="AE151" s="337"/>
      <c r="AF151" s="39" t="s">
        <v>326</v>
      </c>
      <c r="AG151" s="39"/>
      <c r="AH151" s="39"/>
      <c r="AI151" s="39"/>
      <c r="AJ151" s="39"/>
      <c r="AK151" s="39"/>
      <c r="AL151" s="39"/>
      <c r="AM151" s="39"/>
      <c r="AN151" s="338" t="s">
        <v>326</v>
      </c>
      <c r="AO151" s="39">
        <f t="shared" si="10"/>
        <v>3.77</v>
      </c>
      <c r="AP151" s="2">
        <v>5</v>
      </c>
      <c r="AR151" s="2">
        <f t="shared" si="12"/>
        <v>4</v>
      </c>
      <c r="AS151" s="342">
        <v>6</v>
      </c>
    </row>
    <row r="152" spans="1:46" ht="30" customHeight="1" x14ac:dyDescent="0.25">
      <c r="A152" s="418"/>
      <c r="B152" s="324"/>
      <c r="C152" s="419"/>
      <c r="D152" s="420"/>
      <c r="E152" s="421"/>
      <c r="F152" s="421" t="s">
        <v>156</v>
      </c>
      <c r="G152" s="320">
        <v>2</v>
      </c>
      <c r="H152" s="39">
        <v>6</v>
      </c>
      <c r="I152" s="320">
        <v>0</v>
      </c>
      <c r="J152" s="320">
        <v>1</v>
      </c>
      <c r="K152" s="320">
        <v>2</v>
      </c>
      <c r="L152" s="39" t="s">
        <v>558</v>
      </c>
      <c r="M152" s="321">
        <v>4</v>
      </c>
      <c r="N152" s="322">
        <v>6</v>
      </c>
      <c r="O152" s="323" t="s">
        <v>234</v>
      </c>
      <c r="P152" s="323" t="s">
        <v>561</v>
      </c>
      <c r="Q152" s="323">
        <v>2</v>
      </c>
      <c r="R152" s="320" t="s">
        <v>128</v>
      </c>
      <c r="S152" s="324" t="s">
        <v>264</v>
      </c>
      <c r="T152" s="320">
        <v>3.77</v>
      </c>
      <c r="U152" s="324" t="s">
        <v>164</v>
      </c>
      <c r="V152" s="320">
        <v>4</v>
      </c>
      <c r="W152" s="324" t="s">
        <v>167</v>
      </c>
      <c r="X152" s="320">
        <v>0.56999999999999995</v>
      </c>
      <c r="Y152" s="320" t="s">
        <v>236</v>
      </c>
      <c r="Z152" s="39"/>
      <c r="AA152" s="325" t="s">
        <v>1049</v>
      </c>
      <c r="AB152" s="325"/>
      <c r="AC152" s="325"/>
      <c r="AD152" s="326"/>
      <c r="AE152" s="337"/>
      <c r="AF152" s="39" t="s">
        <v>326</v>
      </c>
      <c r="AG152" s="39"/>
      <c r="AH152" s="39"/>
      <c r="AI152" s="39"/>
      <c r="AJ152" s="39"/>
      <c r="AK152" s="39"/>
      <c r="AL152" s="39"/>
      <c r="AM152" s="39"/>
      <c r="AN152" s="338" t="s">
        <v>326</v>
      </c>
      <c r="AO152" s="39">
        <f t="shared" si="10"/>
        <v>3.77</v>
      </c>
      <c r="AP152" s="2">
        <v>5</v>
      </c>
      <c r="AR152" s="2">
        <f t="shared" si="12"/>
        <v>4</v>
      </c>
      <c r="AS152" s="342">
        <v>6</v>
      </c>
    </row>
    <row r="153" spans="1:46" ht="30" customHeight="1" x14ac:dyDescent="0.25">
      <c r="A153" s="418"/>
      <c r="B153" s="324"/>
      <c r="C153" s="419"/>
      <c r="D153" s="420"/>
      <c r="E153" s="421"/>
      <c r="F153" s="421"/>
      <c r="G153" s="320">
        <v>2</v>
      </c>
      <c r="H153" s="39">
        <v>3</v>
      </c>
      <c r="I153" s="320">
        <v>1</v>
      </c>
      <c r="J153" s="320">
        <v>1</v>
      </c>
      <c r="K153" s="320">
        <v>1</v>
      </c>
      <c r="L153" s="39" t="s">
        <v>559</v>
      </c>
      <c r="M153" s="321">
        <v>4</v>
      </c>
      <c r="N153" s="322">
        <v>9</v>
      </c>
      <c r="O153" s="323" t="s">
        <v>234</v>
      </c>
      <c r="P153" s="323" t="s">
        <v>561</v>
      </c>
      <c r="Q153" s="323">
        <v>2</v>
      </c>
      <c r="R153" s="320" t="s">
        <v>225</v>
      </c>
      <c r="S153" s="324" t="s">
        <v>266</v>
      </c>
      <c r="T153" s="320">
        <v>4.93</v>
      </c>
      <c r="U153" s="324" t="s">
        <v>268</v>
      </c>
      <c r="V153" s="320">
        <v>4.67</v>
      </c>
      <c r="W153" s="324" t="s">
        <v>267</v>
      </c>
      <c r="X153" s="320">
        <v>1.07</v>
      </c>
      <c r="Y153" s="320" t="s">
        <v>236</v>
      </c>
      <c r="Z153" s="39"/>
      <c r="AA153" s="325" t="s">
        <v>1050</v>
      </c>
      <c r="AB153" s="325"/>
      <c r="AC153" s="325"/>
      <c r="AD153" s="326" t="s">
        <v>1076</v>
      </c>
      <c r="AE153" s="337"/>
      <c r="AF153" s="39" t="s">
        <v>326</v>
      </c>
      <c r="AG153" s="39"/>
      <c r="AH153" s="39"/>
      <c r="AI153" s="39"/>
      <c r="AJ153" s="39"/>
      <c r="AK153" s="39"/>
      <c r="AL153" s="39"/>
      <c r="AM153" s="39"/>
      <c r="AN153" s="338" t="s">
        <v>326</v>
      </c>
      <c r="AO153" s="39">
        <f t="shared" si="10"/>
        <v>4.93</v>
      </c>
      <c r="AP153" s="2">
        <v>7</v>
      </c>
      <c r="AR153" s="2">
        <f t="shared" si="12"/>
        <v>4.67</v>
      </c>
      <c r="AS153" s="342">
        <v>8</v>
      </c>
    </row>
    <row r="154" spans="1:46" ht="30" customHeight="1" x14ac:dyDescent="0.25">
      <c r="A154" s="418" t="s">
        <v>1300</v>
      </c>
      <c r="B154" s="324"/>
      <c r="C154" s="419" t="s">
        <v>1305</v>
      </c>
      <c r="D154" s="420" t="s">
        <v>1110</v>
      </c>
      <c r="E154" s="421" t="s">
        <v>250</v>
      </c>
      <c r="F154" s="421" t="s">
        <v>220</v>
      </c>
      <c r="G154" s="320">
        <v>1</v>
      </c>
      <c r="H154" s="39">
        <v>4</v>
      </c>
      <c r="I154" s="320">
        <v>1</v>
      </c>
      <c r="J154" s="320">
        <v>2</v>
      </c>
      <c r="K154" s="320">
        <v>3</v>
      </c>
      <c r="L154" s="39" t="s">
        <v>558</v>
      </c>
      <c r="M154" s="321">
        <v>5</v>
      </c>
      <c r="N154" s="322">
        <v>4</v>
      </c>
      <c r="O154" s="323" t="s">
        <v>136</v>
      </c>
      <c r="P154" s="323" t="s">
        <v>167</v>
      </c>
      <c r="Q154" s="323">
        <v>0.66666666666666663</v>
      </c>
      <c r="R154" s="320" t="s">
        <v>125</v>
      </c>
      <c r="S154" s="324" t="s">
        <v>270</v>
      </c>
      <c r="T154" s="320">
        <v>2.77</v>
      </c>
      <c r="U154" s="324" t="s">
        <v>265</v>
      </c>
      <c r="V154" s="320"/>
      <c r="W154" s="324" t="s">
        <v>167</v>
      </c>
      <c r="X154" s="320">
        <v>0.9</v>
      </c>
      <c r="Y154" s="320" t="s">
        <v>226</v>
      </c>
      <c r="Z154" s="39" t="s">
        <v>251</v>
      </c>
      <c r="AA154" s="326" t="s">
        <v>1046</v>
      </c>
      <c r="AB154" s="326">
        <v>1</v>
      </c>
      <c r="AC154" s="326"/>
      <c r="AD154" s="326"/>
      <c r="AE154" s="337"/>
      <c r="AF154" s="39"/>
      <c r="AG154" s="39"/>
      <c r="AH154" s="39"/>
      <c r="AI154" s="39"/>
      <c r="AJ154" s="39"/>
      <c r="AK154" s="39"/>
      <c r="AL154" s="39"/>
      <c r="AM154" s="39" t="s">
        <v>326</v>
      </c>
      <c r="AN154" s="338" t="s">
        <v>326</v>
      </c>
      <c r="AO154" s="39">
        <f t="shared" si="10"/>
        <v>3.67</v>
      </c>
      <c r="AP154" s="2">
        <v>5</v>
      </c>
    </row>
    <row r="155" spans="1:46" ht="30" customHeight="1" x14ac:dyDescent="0.25">
      <c r="A155" s="418"/>
      <c r="B155" s="324"/>
      <c r="C155" s="419"/>
      <c r="D155" s="420"/>
      <c r="E155" s="421"/>
      <c r="F155" s="421"/>
      <c r="G155" s="320">
        <v>1</v>
      </c>
      <c r="H155" s="39">
        <v>2</v>
      </c>
      <c r="I155" s="320">
        <v>1</v>
      </c>
      <c r="J155" s="320">
        <v>1</v>
      </c>
      <c r="K155" s="320">
        <v>1</v>
      </c>
      <c r="L155" s="39" t="s">
        <v>559</v>
      </c>
      <c r="M155" s="321">
        <v>6</v>
      </c>
      <c r="N155" s="322">
        <v>6</v>
      </c>
      <c r="O155" s="323" t="s">
        <v>136</v>
      </c>
      <c r="P155" s="323" t="s">
        <v>167</v>
      </c>
      <c r="Q155" s="323">
        <v>0.66666666666666663</v>
      </c>
      <c r="R155" s="320" t="s">
        <v>125</v>
      </c>
      <c r="S155" s="324" t="s">
        <v>270</v>
      </c>
      <c r="T155" s="320">
        <v>2.77</v>
      </c>
      <c r="U155" s="324" t="s">
        <v>265</v>
      </c>
      <c r="V155" s="320"/>
      <c r="W155" s="324" t="s">
        <v>167</v>
      </c>
      <c r="X155" s="320">
        <v>0.9</v>
      </c>
      <c r="Y155" s="320" t="s">
        <v>226</v>
      </c>
      <c r="Z155" s="39" t="s">
        <v>251</v>
      </c>
      <c r="AA155" s="325" t="s">
        <v>1051</v>
      </c>
      <c r="AB155" s="325">
        <v>1</v>
      </c>
      <c r="AC155" s="325"/>
      <c r="AD155" s="326"/>
      <c r="AE155" s="337"/>
      <c r="AF155" s="39"/>
      <c r="AG155" s="39"/>
      <c r="AH155" s="39"/>
      <c r="AI155" s="39"/>
      <c r="AJ155" s="39"/>
      <c r="AK155" s="39"/>
      <c r="AL155" s="39"/>
      <c r="AM155" s="39" t="s">
        <v>326</v>
      </c>
      <c r="AN155" s="338" t="s">
        <v>326</v>
      </c>
      <c r="AO155" s="39">
        <f t="shared" si="10"/>
        <v>3.67</v>
      </c>
      <c r="AP155" s="2">
        <v>5</v>
      </c>
    </row>
    <row r="156" spans="1:46" ht="30" customHeight="1" x14ac:dyDescent="0.25">
      <c r="A156" s="418"/>
      <c r="B156" s="324"/>
      <c r="C156" s="419"/>
      <c r="D156" s="420"/>
      <c r="E156" s="421"/>
      <c r="F156" s="421" t="s">
        <v>156</v>
      </c>
      <c r="G156" s="320">
        <v>2</v>
      </c>
      <c r="H156" s="39">
        <v>4</v>
      </c>
      <c r="I156" s="320">
        <v>1</v>
      </c>
      <c r="J156" s="320">
        <v>2</v>
      </c>
      <c r="K156" s="320">
        <v>3</v>
      </c>
      <c r="L156" s="39" t="s">
        <v>558</v>
      </c>
      <c r="M156" s="321">
        <v>5</v>
      </c>
      <c r="N156" s="322">
        <v>7</v>
      </c>
      <c r="O156" s="323" t="s">
        <v>136</v>
      </c>
      <c r="P156" s="323" t="s">
        <v>167</v>
      </c>
      <c r="Q156" s="323">
        <v>0.66666666666666663</v>
      </c>
      <c r="R156" s="320" t="s">
        <v>125</v>
      </c>
      <c r="S156" s="324" t="s">
        <v>270</v>
      </c>
      <c r="T156" s="320">
        <v>2.77</v>
      </c>
      <c r="U156" s="324" t="s">
        <v>265</v>
      </c>
      <c r="V156" s="320"/>
      <c r="W156" s="324" t="s">
        <v>167</v>
      </c>
      <c r="X156" s="320">
        <v>0.9</v>
      </c>
      <c r="Y156" s="320" t="s">
        <v>226</v>
      </c>
      <c r="Z156" s="39" t="s">
        <v>251</v>
      </c>
      <c r="AA156" s="326" t="s">
        <v>1047</v>
      </c>
      <c r="AB156" s="326">
        <v>2</v>
      </c>
      <c r="AC156" s="326"/>
      <c r="AD156" s="326"/>
      <c r="AE156" s="337"/>
      <c r="AF156" s="39"/>
      <c r="AG156" s="39"/>
      <c r="AH156" s="39"/>
      <c r="AI156" s="39"/>
      <c r="AJ156" s="39"/>
      <c r="AK156" s="39"/>
      <c r="AL156" s="39"/>
      <c r="AM156" s="39" t="s">
        <v>326</v>
      </c>
      <c r="AN156" s="338" t="s">
        <v>326</v>
      </c>
      <c r="AO156" s="39">
        <f t="shared" si="10"/>
        <v>4.57</v>
      </c>
      <c r="AP156" s="2">
        <v>6</v>
      </c>
    </row>
    <row r="157" spans="1:46" ht="30" customHeight="1" thickBot="1" x14ac:dyDescent="0.3">
      <c r="A157" s="418"/>
      <c r="B157" s="396"/>
      <c r="C157" s="419"/>
      <c r="D157" s="420"/>
      <c r="E157" s="421"/>
      <c r="F157" s="421"/>
      <c r="G157" s="397">
        <v>2</v>
      </c>
      <c r="H157" s="39">
        <v>2</v>
      </c>
      <c r="I157" s="397">
        <v>1</v>
      </c>
      <c r="J157" s="397">
        <v>1</v>
      </c>
      <c r="K157" s="397">
        <v>1</v>
      </c>
      <c r="L157" s="39" t="s">
        <v>559</v>
      </c>
      <c r="M157" s="321">
        <v>6</v>
      </c>
      <c r="N157" s="322">
        <v>9</v>
      </c>
      <c r="O157" s="323" t="s">
        <v>136</v>
      </c>
      <c r="P157" s="323" t="s">
        <v>167</v>
      </c>
      <c r="Q157" s="323">
        <v>0.66666666666666663</v>
      </c>
      <c r="R157" s="397" t="s">
        <v>178</v>
      </c>
      <c r="S157" s="396" t="s">
        <v>271</v>
      </c>
      <c r="T157" s="397">
        <v>3.93</v>
      </c>
      <c r="U157" s="396" t="s">
        <v>265</v>
      </c>
      <c r="V157" s="397"/>
      <c r="W157" s="396" t="s">
        <v>267</v>
      </c>
      <c r="X157" s="397">
        <v>1.4</v>
      </c>
      <c r="Y157" s="397" t="s">
        <v>226</v>
      </c>
      <c r="Z157" s="39" t="s">
        <v>251</v>
      </c>
      <c r="AA157" s="325" t="s">
        <v>1052</v>
      </c>
      <c r="AB157" s="325">
        <v>2</v>
      </c>
      <c r="AC157" s="325"/>
      <c r="AD157" s="326"/>
      <c r="AE157" s="337"/>
      <c r="AF157" s="39"/>
      <c r="AG157" s="39"/>
      <c r="AH157" s="39"/>
      <c r="AI157" s="39"/>
      <c r="AJ157" s="39"/>
      <c r="AK157" s="39"/>
      <c r="AL157" s="39"/>
      <c r="AM157" s="39" t="s">
        <v>326</v>
      </c>
      <c r="AN157" s="338" t="s">
        <v>326</v>
      </c>
      <c r="AO157" s="39">
        <f t="shared" si="10"/>
        <v>5.93</v>
      </c>
      <c r="AP157" s="2">
        <v>8</v>
      </c>
    </row>
    <row r="158" spans="1:46" ht="30" customHeight="1" x14ac:dyDescent="0.25">
      <c r="A158" s="426" t="s">
        <v>1302</v>
      </c>
      <c r="B158" s="400" t="s">
        <v>312</v>
      </c>
      <c r="C158" s="427" t="s">
        <v>1306</v>
      </c>
      <c r="D158" s="428" t="s">
        <v>1119</v>
      </c>
      <c r="E158" s="429" t="s">
        <v>232</v>
      </c>
      <c r="F158" s="429" t="s">
        <v>220</v>
      </c>
      <c r="G158" s="401">
        <v>1</v>
      </c>
      <c r="H158" s="36">
        <v>1</v>
      </c>
      <c r="I158" s="401">
        <v>1</v>
      </c>
      <c r="J158" s="401">
        <v>0</v>
      </c>
      <c r="K158" s="401">
        <v>1</v>
      </c>
      <c r="L158" s="36" t="s">
        <v>558</v>
      </c>
      <c r="M158" s="313">
        <v>3</v>
      </c>
      <c r="N158" s="314">
        <v>10</v>
      </c>
      <c r="O158" s="315" t="s">
        <v>229</v>
      </c>
      <c r="P158" s="315" t="s">
        <v>562</v>
      </c>
      <c r="Q158" s="315">
        <v>2.1666666666666665</v>
      </c>
      <c r="R158" s="401" t="s">
        <v>128</v>
      </c>
      <c r="S158" s="400" t="s">
        <v>264</v>
      </c>
      <c r="T158" s="401">
        <v>3.77</v>
      </c>
      <c r="U158" s="400" t="s">
        <v>265</v>
      </c>
      <c r="V158" s="401"/>
      <c r="W158" s="400" t="s">
        <v>167</v>
      </c>
      <c r="X158" s="401">
        <v>0.56999999999999995</v>
      </c>
      <c r="Y158" s="401" t="s">
        <v>226</v>
      </c>
      <c r="Z158" s="36" t="s">
        <v>134</v>
      </c>
      <c r="AA158" s="318" t="s">
        <v>1054</v>
      </c>
      <c r="AB158" s="318"/>
      <c r="AC158" s="318"/>
      <c r="AD158" s="318"/>
      <c r="AE158" s="339"/>
      <c r="AF158" s="36"/>
      <c r="AG158" s="36"/>
      <c r="AH158" s="36" t="s">
        <v>326</v>
      </c>
      <c r="AI158" s="36"/>
      <c r="AJ158" s="36"/>
      <c r="AK158" s="36"/>
      <c r="AL158" s="36"/>
      <c r="AM158" s="36" t="s">
        <v>326</v>
      </c>
      <c r="AN158" s="319"/>
      <c r="AO158" s="39">
        <f t="shared" ref="AO158:AO161" si="13">T158+MIN(X158*AB158,AB158)</f>
        <v>3.77</v>
      </c>
      <c r="AP158" s="2">
        <v>5</v>
      </c>
      <c r="AR158" s="2" t="str">
        <f t="shared" ref="AR158:AR161" si="14">IF(U158="-","",V158+MIN(X158*AC158,AC158))</f>
        <v/>
      </c>
      <c r="AT158" s="2" t="s">
        <v>1467</v>
      </c>
    </row>
    <row r="159" spans="1:46" ht="30" customHeight="1" x14ac:dyDescent="0.25">
      <c r="A159" s="418"/>
      <c r="B159" s="396" t="s">
        <v>312</v>
      </c>
      <c r="C159" s="419"/>
      <c r="D159" s="420"/>
      <c r="E159" s="421"/>
      <c r="F159" s="421"/>
      <c r="G159" s="397">
        <v>1</v>
      </c>
      <c r="H159" s="39">
        <v>1</v>
      </c>
      <c r="I159" s="397">
        <v>0</v>
      </c>
      <c r="J159" s="397">
        <v>1</v>
      </c>
      <c r="K159" s="397">
        <v>1</v>
      </c>
      <c r="L159" s="39" t="s">
        <v>559</v>
      </c>
      <c r="M159" s="321">
        <v>3</v>
      </c>
      <c r="N159" s="322">
        <v>12</v>
      </c>
      <c r="O159" s="323" t="s">
        <v>229</v>
      </c>
      <c r="P159" s="323" t="s">
        <v>562</v>
      </c>
      <c r="Q159" s="323">
        <v>2.1666666666666665</v>
      </c>
      <c r="R159" s="397" t="s">
        <v>128</v>
      </c>
      <c r="S159" s="396" t="s">
        <v>264</v>
      </c>
      <c r="T159" s="397">
        <v>3.77</v>
      </c>
      <c r="U159" s="396" t="s">
        <v>265</v>
      </c>
      <c r="V159" s="397"/>
      <c r="W159" s="396" t="s">
        <v>167</v>
      </c>
      <c r="X159" s="397">
        <v>0.56999999999999995</v>
      </c>
      <c r="Y159" s="397" t="s">
        <v>226</v>
      </c>
      <c r="Z159" s="39" t="s">
        <v>134</v>
      </c>
      <c r="AA159" s="326" t="s">
        <v>1054</v>
      </c>
      <c r="AB159" s="326"/>
      <c r="AC159" s="326"/>
      <c r="AD159" s="326" t="s">
        <v>1079</v>
      </c>
      <c r="AE159" s="337"/>
      <c r="AF159" s="39"/>
      <c r="AG159" s="39"/>
      <c r="AH159" s="39" t="s">
        <v>326</v>
      </c>
      <c r="AI159" s="39"/>
      <c r="AJ159" s="39"/>
      <c r="AK159" s="39"/>
      <c r="AL159" s="39"/>
      <c r="AM159" s="39" t="s">
        <v>326</v>
      </c>
      <c r="AN159" s="327"/>
      <c r="AO159" s="39">
        <f t="shared" si="13"/>
        <v>3.77</v>
      </c>
      <c r="AP159" s="2">
        <v>5</v>
      </c>
      <c r="AR159" s="2" t="str">
        <f t="shared" si="14"/>
        <v/>
      </c>
      <c r="AT159" s="2" t="s">
        <v>1467</v>
      </c>
    </row>
    <row r="160" spans="1:46" ht="30" customHeight="1" x14ac:dyDescent="0.25">
      <c r="A160" s="418"/>
      <c r="B160" s="396" t="s">
        <v>312</v>
      </c>
      <c r="C160" s="419"/>
      <c r="D160" s="420"/>
      <c r="E160" s="421"/>
      <c r="F160" s="421" t="s">
        <v>156</v>
      </c>
      <c r="G160" s="397">
        <v>2</v>
      </c>
      <c r="H160" s="39">
        <v>1</v>
      </c>
      <c r="I160" s="397">
        <v>1</v>
      </c>
      <c r="J160" s="397">
        <v>0</v>
      </c>
      <c r="K160" s="397">
        <v>1</v>
      </c>
      <c r="L160" s="39" t="s">
        <v>558</v>
      </c>
      <c r="M160" s="321">
        <v>3</v>
      </c>
      <c r="N160" s="322">
        <v>12</v>
      </c>
      <c r="O160" s="323" t="s">
        <v>229</v>
      </c>
      <c r="P160" s="323" t="s">
        <v>562</v>
      </c>
      <c r="Q160" s="323">
        <v>2.1666666666666665</v>
      </c>
      <c r="R160" s="397" t="s">
        <v>225</v>
      </c>
      <c r="S160" s="396" t="s">
        <v>266</v>
      </c>
      <c r="T160" s="397">
        <v>4.93</v>
      </c>
      <c r="U160" s="396" t="s">
        <v>265</v>
      </c>
      <c r="V160" s="397"/>
      <c r="W160" s="396" t="s">
        <v>267</v>
      </c>
      <c r="X160" s="397">
        <v>1.07</v>
      </c>
      <c r="Y160" s="397" t="s">
        <v>226</v>
      </c>
      <c r="Z160" s="39" t="s">
        <v>134</v>
      </c>
      <c r="AA160" s="326" t="s">
        <v>1054</v>
      </c>
      <c r="AB160" s="326"/>
      <c r="AC160" s="326"/>
      <c r="AD160" s="326"/>
      <c r="AE160" s="337"/>
      <c r="AF160" s="39"/>
      <c r="AG160" s="39"/>
      <c r="AH160" s="39" t="s">
        <v>326</v>
      </c>
      <c r="AI160" s="39"/>
      <c r="AJ160" s="39"/>
      <c r="AK160" s="39"/>
      <c r="AL160" s="39"/>
      <c r="AM160" s="39" t="s">
        <v>326</v>
      </c>
      <c r="AN160" s="327"/>
      <c r="AO160" s="39">
        <f t="shared" si="13"/>
        <v>4.93</v>
      </c>
      <c r="AP160" s="2">
        <v>7</v>
      </c>
      <c r="AR160" s="2" t="str">
        <f t="shared" si="14"/>
        <v/>
      </c>
    </row>
    <row r="161" spans="1:45" ht="30" customHeight="1" x14ac:dyDescent="0.25">
      <c r="A161" s="418"/>
      <c r="B161" s="396" t="s">
        <v>312</v>
      </c>
      <c r="C161" s="419"/>
      <c r="D161" s="420"/>
      <c r="E161" s="421"/>
      <c r="F161" s="421"/>
      <c r="G161" s="397">
        <v>2</v>
      </c>
      <c r="H161" s="39">
        <v>1</v>
      </c>
      <c r="I161" s="397">
        <v>0</v>
      </c>
      <c r="J161" s="397">
        <v>1</v>
      </c>
      <c r="K161" s="397">
        <v>1</v>
      </c>
      <c r="L161" s="39" t="s">
        <v>559</v>
      </c>
      <c r="M161" s="321">
        <v>3</v>
      </c>
      <c r="N161" s="322">
        <v>15</v>
      </c>
      <c r="O161" s="323" t="s">
        <v>229</v>
      </c>
      <c r="P161" s="323" t="s">
        <v>562</v>
      </c>
      <c r="Q161" s="323">
        <v>2.1666666666666665</v>
      </c>
      <c r="R161" s="397" t="s">
        <v>231</v>
      </c>
      <c r="S161" s="396" t="s">
        <v>269</v>
      </c>
      <c r="T161" s="397">
        <v>5.93</v>
      </c>
      <c r="U161" s="396" t="s">
        <v>265</v>
      </c>
      <c r="V161" s="397"/>
      <c r="W161" s="396" t="s">
        <v>267</v>
      </c>
      <c r="X161" s="397">
        <v>0.73</v>
      </c>
      <c r="Y161" s="397" t="s">
        <v>226</v>
      </c>
      <c r="Z161" s="39" t="s">
        <v>134</v>
      </c>
      <c r="AA161" s="326" t="s">
        <v>1054</v>
      </c>
      <c r="AB161" s="326"/>
      <c r="AC161" s="326"/>
      <c r="AD161" s="326" t="s">
        <v>1079</v>
      </c>
      <c r="AE161" s="337"/>
      <c r="AF161" s="39"/>
      <c r="AG161" s="39"/>
      <c r="AH161" s="39" t="s">
        <v>326</v>
      </c>
      <c r="AI161" s="39"/>
      <c r="AJ161" s="39"/>
      <c r="AK161" s="39"/>
      <c r="AL161" s="39"/>
      <c r="AM161" s="39" t="s">
        <v>326</v>
      </c>
      <c r="AN161" s="327"/>
      <c r="AO161" s="39">
        <f t="shared" si="13"/>
        <v>5.93</v>
      </c>
      <c r="AP161" s="2">
        <v>8</v>
      </c>
      <c r="AR161" s="2" t="str">
        <f t="shared" si="14"/>
        <v/>
      </c>
    </row>
    <row r="162" spans="1:45" ht="30" customHeight="1" x14ac:dyDescent="0.25">
      <c r="A162" s="418" t="s">
        <v>1299</v>
      </c>
      <c r="B162" s="396" t="s">
        <v>313</v>
      </c>
      <c r="C162" s="419" t="s">
        <v>1306</v>
      </c>
      <c r="D162" s="420" t="s">
        <v>1471</v>
      </c>
      <c r="E162" s="421"/>
      <c r="F162" s="421" t="s">
        <v>220</v>
      </c>
      <c r="G162" s="397">
        <v>1</v>
      </c>
      <c r="H162" s="39"/>
      <c r="I162" s="397">
        <v>0</v>
      </c>
      <c r="J162" s="397">
        <v>1</v>
      </c>
      <c r="K162" s="397">
        <v>2</v>
      </c>
      <c r="L162" s="39" t="s">
        <v>558</v>
      </c>
      <c r="M162" s="321">
        <v>3</v>
      </c>
      <c r="N162" s="322">
        <v>5</v>
      </c>
      <c r="O162" s="323" t="s">
        <v>152</v>
      </c>
      <c r="P162" s="323" t="s">
        <v>267</v>
      </c>
      <c r="Q162" s="323">
        <v>1.33</v>
      </c>
      <c r="R162" s="397"/>
      <c r="S162" s="396"/>
      <c r="T162" s="397"/>
      <c r="U162" s="396"/>
      <c r="V162" s="397"/>
      <c r="W162" s="396"/>
      <c r="X162" s="397"/>
      <c r="Y162" s="397" t="s">
        <v>236</v>
      </c>
      <c r="Z162" s="39" t="s">
        <v>1478</v>
      </c>
      <c r="AA162" s="325" t="s">
        <v>1046</v>
      </c>
      <c r="AB162" s="325">
        <v>1</v>
      </c>
      <c r="AC162" s="325"/>
      <c r="AD162" s="326"/>
      <c r="AE162" s="337"/>
      <c r="AF162" s="39" t="s">
        <v>326</v>
      </c>
      <c r="AG162" s="39"/>
      <c r="AH162" s="39"/>
      <c r="AI162" s="39" t="s">
        <v>326</v>
      </c>
      <c r="AJ162" s="39"/>
      <c r="AK162" s="39"/>
      <c r="AL162" s="39"/>
      <c r="AM162" s="39"/>
      <c r="AN162" s="327"/>
      <c r="AO162" s="39"/>
      <c r="AR162" s="341"/>
    </row>
    <row r="163" spans="1:45" ht="30" customHeight="1" x14ac:dyDescent="0.25">
      <c r="A163" s="418"/>
      <c r="B163" s="396" t="s">
        <v>313</v>
      </c>
      <c r="C163" s="419"/>
      <c r="D163" s="420"/>
      <c r="E163" s="421"/>
      <c r="F163" s="421"/>
      <c r="G163" s="397">
        <v>1</v>
      </c>
      <c r="H163" s="39"/>
      <c r="I163" s="397">
        <v>1</v>
      </c>
      <c r="J163" s="397">
        <v>1</v>
      </c>
      <c r="K163" s="397">
        <v>1</v>
      </c>
      <c r="L163" s="39" t="s">
        <v>559</v>
      </c>
      <c r="M163" s="321">
        <v>3</v>
      </c>
      <c r="N163" s="322">
        <v>6</v>
      </c>
      <c r="O163" s="323" t="s">
        <v>152</v>
      </c>
      <c r="P163" s="323" t="s">
        <v>267</v>
      </c>
      <c r="Q163" s="323">
        <v>1.33</v>
      </c>
      <c r="R163" s="397"/>
      <c r="S163" s="396"/>
      <c r="T163" s="397"/>
      <c r="U163" s="396"/>
      <c r="V163" s="397"/>
      <c r="W163" s="396"/>
      <c r="X163" s="397"/>
      <c r="Y163" s="397" t="s">
        <v>236</v>
      </c>
      <c r="Z163" s="45" t="s">
        <v>1479</v>
      </c>
      <c r="AA163" s="325" t="s">
        <v>1046</v>
      </c>
      <c r="AB163" s="325">
        <v>1</v>
      </c>
      <c r="AC163" s="325"/>
      <c r="AD163" s="326"/>
      <c r="AE163" s="337"/>
      <c r="AF163" s="39" t="s">
        <v>326</v>
      </c>
      <c r="AG163" s="39"/>
      <c r="AH163" s="39"/>
      <c r="AI163" s="39" t="s">
        <v>326</v>
      </c>
      <c r="AJ163" s="39"/>
      <c r="AK163" s="39"/>
      <c r="AL163" s="39"/>
      <c r="AM163" s="39"/>
      <c r="AN163" s="327"/>
      <c r="AO163" s="39"/>
      <c r="AR163" s="341"/>
    </row>
    <row r="164" spans="1:45" ht="30" customHeight="1" x14ac:dyDescent="0.25">
      <c r="A164" s="418"/>
      <c r="B164" s="396" t="s">
        <v>313</v>
      </c>
      <c r="C164" s="419"/>
      <c r="D164" s="420"/>
      <c r="E164" s="421"/>
      <c r="F164" s="421" t="s">
        <v>156</v>
      </c>
      <c r="G164" s="397">
        <v>2</v>
      </c>
      <c r="H164" s="39"/>
      <c r="I164" s="397">
        <v>0</v>
      </c>
      <c r="J164" s="397">
        <v>1</v>
      </c>
      <c r="K164" s="397">
        <v>2</v>
      </c>
      <c r="L164" s="39" t="s">
        <v>558</v>
      </c>
      <c r="M164" s="321">
        <v>3</v>
      </c>
      <c r="N164" s="322">
        <v>7</v>
      </c>
      <c r="O164" s="323" t="s">
        <v>152</v>
      </c>
      <c r="P164" s="323" t="s">
        <v>267</v>
      </c>
      <c r="Q164" s="323">
        <v>1.33</v>
      </c>
      <c r="R164" s="397"/>
      <c r="S164" s="396"/>
      <c r="T164" s="397"/>
      <c r="U164" s="396"/>
      <c r="V164" s="397"/>
      <c r="W164" s="396"/>
      <c r="X164" s="397"/>
      <c r="Y164" s="397" t="s">
        <v>236</v>
      </c>
      <c r="Z164" s="39" t="s">
        <v>1478</v>
      </c>
      <c r="AA164" s="325" t="s">
        <v>1046</v>
      </c>
      <c r="AB164" s="325"/>
      <c r="AC164" s="325"/>
      <c r="AD164" s="326"/>
      <c r="AE164" s="337"/>
      <c r="AF164" s="39" t="s">
        <v>326</v>
      </c>
      <c r="AG164" s="39"/>
      <c r="AH164" s="39"/>
      <c r="AI164" s="39" t="s">
        <v>326</v>
      </c>
      <c r="AJ164" s="39"/>
      <c r="AK164" s="39"/>
      <c r="AL164" s="39"/>
      <c r="AM164" s="39"/>
      <c r="AN164" s="327"/>
      <c r="AO164" s="39"/>
      <c r="AR164" s="341"/>
    </row>
    <row r="165" spans="1:45" ht="30" customHeight="1" x14ac:dyDescent="0.25">
      <c r="A165" s="418"/>
      <c r="B165" s="396" t="s">
        <v>313</v>
      </c>
      <c r="C165" s="419"/>
      <c r="D165" s="420"/>
      <c r="E165" s="421"/>
      <c r="F165" s="421"/>
      <c r="G165" s="397">
        <v>2</v>
      </c>
      <c r="H165" s="39"/>
      <c r="I165" s="397">
        <v>1</v>
      </c>
      <c r="J165" s="397">
        <v>1</v>
      </c>
      <c r="K165" s="397">
        <v>1</v>
      </c>
      <c r="L165" s="39" t="s">
        <v>559</v>
      </c>
      <c r="M165" s="321">
        <v>3</v>
      </c>
      <c r="N165" s="322">
        <v>10</v>
      </c>
      <c r="O165" s="323" t="s">
        <v>152</v>
      </c>
      <c r="P165" s="323" t="s">
        <v>267</v>
      </c>
      <c r="Q165" s="323">
        <v>1.33</v>
      </c>
      <c r="R165" s="397"/>
      <c r="S165" s="396"/>
      <c r="T165" s="397"/>
      <c r="U165" s="396"/>
      <c r="V165" s="397"/>
      <c r="W165" s="396"/>
      <c r="X165" s="397"/>
      <c r="Y165" s="397" t="s">
        <v>236</v>
      </c>
      <c r="Z165" s="45" t="s">
        <v>1480</v>
      </c>
      <c r="AA165" s="325" t="s">
        <v>1046</v>
      </c>
      <c r="AB165" s="325"/>
      <c r="AC165" s="325"/>
      <c r="AD165" s="326"/>
      <c r="AE165" s="337"/>
      <c r="AF165" s="39" t="s">
        <v>326</v>
      </c>
      <c r="AG165" s="39"/>
      <c r="AH165" s="39"/>
      <c r="AI165" s="39" t="s">
        <v>326</v>
      </c>
      <c r="AJ165" s="39"/>
      <c r="AK165" s="39"/>
      <c r="AL165" s="39"/>
      <c r="AM165" s="39"/>
      <c r="AN165" s="327"/>
      <c r="AO165" s="39"/>
    </row>
    <row r="166" spans="1:45" ht="30" customHeight="1" x14ac:dyDescent="0.25">
      <c r="A166" s="418" t="s">
        <v>1300</v>
      </c>
      <c r="B166" s="396" t="s">
        <v>314</v>
      </c>
      <c r="C166" s="419"/>
      <c r="D166" s="420" t="s">
        <v>1487</v>
      </c>
      <c r="E166" s="421"/>
      <c r="F166" s="421" t="s">
        <v>220</v>
      </c>
      <c r="G166" s="397">
        <v>1</v>
      </c>
      <c r="H166" s="39"/>
      <c r="I166" s="397">
        <v>1</v>
      </c>
      <c r="J166" s="397">
        <v>2</v>
      </c>
      <c r="K166" s="397">
        <v>3</v>
      </c>
      <c r="L166" s="39" t="s">
        <v>558</v>
      </c>
      <c r="M166" s="321">
        <v>3</v>
      </c>
      <c r="N166" s="322">
        <v>3</v>
      </c>
      <c r="O166" s="323" t="s">
        <v>152</v>
      </c>
      <c r="P166" s="323" t="s">
        <v>267</v>
      </c>
      <c r="Q166" s="323">
        <v>1.33</v>
      </c>
      <c r="R166" s="397" t="s">
        <v>128</v>
      </c>
      <c r="S166" s="396" t="s">
        <v>264</v>
      </c>
      <c r="T166" s="397">
        <v>3.77</v>
      </c>
      <c r="U166" s="396" t="s">
        <v>164</v>
      </c>
      <c r="V166" s="397">
        <v>4</v>
      </c>
      <c r="W166" s="396" t="s">
        <v>167</v>
      </c>
      <c r="X166" s="397">
        <v>0.56999999999999995</v>
      </c>
      <c r="Y166" s="397" t="s">
        <v>236</v>
      </c>
      <c r="Z166" s="39"/>
      <c r="AA166" s="325" t="s">
        <v>1488</v>
      </c>
      <c r="AB166" s="326">
        <v>1</v>
      </c>
      <c r="AC166" s="326"/>
      <c r="AD166" s="326"/>
      <c r="AE166" s="337"/>
      <c r="AF166" s="39"/>
      <c r="AG166" s="39"/>
      <c r="AH166" s="39"/>
      <c r="AI166" s="39"/>
      <c r="AJ166" s="39"/>
      <c r="AK166" s="39" t="s">
        <v>326</v>
      </c>
      <c r="AL166" s="39"/>
      <c r="AM166" s="39"/>
      <c r="AN166" s="327" t="s">
        <v>326</v>
      </c>
      <c r="AO166" s="39">
        <f t="shared" ref="AO166:AO185" si="15">T166+MIN(X166*AB166,AB166)</f>
        <v>4.34</v>
      </c>
      <c r="AP166" s="2">
        <v>6</v>
      </c>
      <c r="AR166" s="2">
        <f t="shared" ref="AR166:AR185" si="16">IF(U166="-","",V166+MIN(X166*AC166,AC166))</f>
        <v>4</v>
      </c>
      <c r="AS166" s="342">
        <v>6</v>
      </c>
    </row>
    <row r="167" spans="1:45" ht="30" customHeight="1" x14ac:dyDescent="0.25">
      <c r="A167" s="418"/>
      <c r="B167" s="396" t="s">
        <v>314</v>
      </c>
      <c r="C167" s="419"/>
      <c r="D167" s="420"/>
      <c r="E167" s="421"/>
      <c r="F167" s="421"/>
      <c r="G167" s="397">
        <v>1</v>
      </c>
      <c r="H167" s="39"/>
      <c r="I167" s="397">
        <v>1</v>
      </c>
      <c r="J167" s="397">
        <v>1</v>
      </c>
      <c r="K167" s="397">
        <v>1</v>
      </c>
      <c r="L167" s="39" t="s">
        <v>559</v>
      </c>
      <c r="M167" s="321">
        <v>3</v>
      </c>
      <c r="N167" s="322">
        <v>5</v>
      </c>
      <c r="O167" s="323" t="s">
        <v>152</v>
      </c>
      <c r="P167" s="323" t="s">
        <v>267</v>
      </c>
      <c r="Q167" s="323">
        <v>1.33</v>
      </c>
      <c r="R167" s="397" t="s">
        <v>128</v>
      </c>
      <c r="S167" s="396" t="s">
        <v>264</v>
      </c>
      <c r="T167" s="397">
        <v>3.77</v>
      </c>
      <c r="U167" s="396" t="s">
        <v>164</v>
      </c>
      <c r="V167" s="397">
        <v>4</v>
      </c>
      <c r="W167" s="396" t="s">
        <v>167</v>
      </c>
      <c r="X167" s="397">
        <v>0.56999999999999995</v>
      </c>
      <c r="Y167" s="397" t="s">
        <v>236</v>
      </c>
      <c r="Z167" s="39" t="s">
        <v>1149</v>
      </c>
      <c r="AA167" s="325" t="s">
        <v>1046</v>
      </c>
      <c r="AB167" s="325">
        <v>1</v>
      </c>
      <c r="AC167" s="325"/>
      <c r="AD167" s="326"/>
      <c r="AE167" s="337"/>
      <c r="AF167" s="39"/>
      <c r="AG167" s="39"/>
      <c r="AH167" s="39"/>
      <c r="AI167" s="39"/>
      <c r="AJ167" s="39"/>
      <c r="AK167" s="39" t="s">
        <v>326</v>
      </c>
      <c r="AL167" s="39"/>
      <c r="AM167" s="39"/>
      <c r="AN167" s="327" t="s">
        <v>326</v>
      </c>
      <c r="AO167" s="39">
        <f t="shared" si="15"/>
        <v>4.34</v>
      </c>
      <c r="AP167" s="2">
        <v>6</v>
      </c>
      <c r="AR167" s="2">
        <f t="shared" si="16"/>
        <v>4</v>
      </c>
      <c r="AS167" s="342">
        <v>6</v>
      </c>
    </row>
    <row r="168" spans="1:45" ht="30" customHeight="1" x14ac:dyDescent="0.25">
      <c r="A168" s="418"/>
      <c r="B168" s="396" t="s">
        <v>314</v>
      </c>
      <c r="C168" s="419"/>
      <c r="D168" s="420"/>
      <c r="E168" s="421"/>
      <c r="F168" s="421" t="s">
        <v>156</v>
      </c>
      <c r="G168" s="397">
        <v>2</v>
      </c>
      <c r="H168" s="39"/>
      <c r="I168" s="397">
        <v>1</v>
      </c>
      <c r="J168" s="397">
        <v>2</v>
      </c>
      <c r="K168" s="397">
        <v>3</v>
      </c>
      <c r="L168" s="39" t="s">
        <v>558</v>
      </c>
      <c r="M168" s="321">
        <v>4</v>
      </c>
      <c r="N168" s="322">
        <v>7</v>
      </c>
      <c r="O168" s="323" t="s">
        <v>136</v>
      </c>
      <c r="P168" s="323" t="s">
        <v>267</v>
      </c>
      <c r="Q168" s="323">
        <v>1.33</v>
      </c>
      <c r="R168" s="397" t="s">
        <v>128</v>
      </c>
      <c r="S168" s="396" t="s">
        <v>264</v>
      </c>
      <c r="T168" s="397">
        <v>3.77</v>
      </c>
      <c r="U168" s="396" t="s">
        <v>164</v>
      </c>
      <c r="V168" s="397">
        <v>4</v>
      </c>
      <c r="W168" s="396" t="s">
        <v>167</v>
      </c>
      <c r="X168" s="397">
        <v>0.56999999999999995</v>
      </c>
      <c r="Y168" s="397" t="s">
        <v>236</v>
      </c>
      <c r="Z168" s="39"/>
      <c r="AA168" s="325" t="s">
        <v>1055</v>
      </c>
      <c r="AB168" s="325">
        <v>2</v>
      </c>
      <c r="AC168" s="325"/>
      <c r="AD168" s="326"/>
      <c r="AE168" s="337"/>
      <c r="AF168" s="39"/>
      <c r="AG168" s="39"/>
      <c r="AH168" s="39"/>
      <c r="AI168" s="39"/>
      <c r="AJ168" s="39"/>
      <c r="AK168" s="39" t="s">
        <v>326</v>
      </c>
      <c r="AL168" s="39"/>
      <c r="AM168" s="39"/>
      <c r="AN168" s="327" t="s">
        <v>326</v>
      </c>
      <c r="AO168" s="39">
        <f t="shared" si="15"/>
        <v>4.91</v>
      </c>
      <c r="AP168" s="2">
        <v>7</v>
      </c>
      <c r="AR168" s="2">
        <f t="shared" si="16"/>
        <v>4</v>
      </c>
      <c r="AS168" s="342">
        <v>6</v>
      </c>
    </row>
    <row r="169" spans="1:45" ht="30" customHeight="1" thickBot="1" x14ac:dyDescent="0.3">
      <c r="A169" s="422"/>
      <c r="B169" s="398" t="s">
        <v>314</v>
      </c>
      <c r="C169" s="423"/>
      <c r="D169" s="424"/>
      <c r="E169" s="425"/>
      <c r="F169" s="425"/>
      <c r="G169" s="399">
        <v>2</v>
      </c>
      <c r="H169" s="42"/>
      <c r="I169" s="399">
        <v>1</v>
      </c>
      <c r="J169" s="399">
        <v>1</v>
      </c>
      <c r="K169" s="399">
        <v>1</v>
      </c>
      <c r="L169" s="42" t="s">
        <v>559</v>
      </c>
      <c r="M169" s="329">
        <v>4</v>
      </c>
      <c r="N169" s="330">
        <v>9</v>
      </c>
      <c r="O169" s="331" t="s">
        <v>136</v>
      </c>
      <c r="P169" s="331" t="s">
        <v>267</v>
      </c>
      <c r="Q169" s="331">
        <v>1.33</v>
      </c>
      <c r="R169" s="399" t="s">
        <v>225</v>
      </c>
      <c r="S169" s="398" t="s">
        <v>266</v>
      </c>
      <c r="T169" s="399">
        <v>4.93</v>
      </c>
      <c r="U169" s="398" t="s">
        <v>268</v>
      </c>
      <c r="V169" s="399">
        <v>4.67</v>
      </c>
      <c r="W169" s="398" t="s">
        <v>267</v>
      </c>
      <c r="X169" s="399">
        <v>1.07</v>
      </c>
      <c r="Y169" s="399" t="s">
        <v>236</v>
      </c>
      <c r="Z169" s="42" t="s">
        <v>1149</v>
      </c>
      <c r="AA169" s="333" t="s">
        <v>1489</v>
      </c>
      <c r="AB169" s="333">
        <v>2</v>
      </c>
      <c r="AC169" s="333"/>
      <c r="AD169" s="334"/>
      <c r="AE169" s="344"/>
      <c r="AF169" s="42"/>
      <c r="AG169" s="42"/>
      <c r="AH169" s="42"/>
      <c r="AI169" s="42"/>
      <c r="AJ169" s="42"/>
      <c r="AK169" s="42" t="s">
        <v>326</v>
      </c>
      <c r="AL169" s="42"/>
      <c r="AM169" s="42"/>
      <c r="AN169" s="335" t="s">
        <v>326</v>
      </c>
      <c r="AO169" s="39">
        <f t="shared" si="15"/>
        <v>6.93</v>
      </c>
      <c r="AP169" s="2">
        <v>10</v>
      </c>
      <c r="AR169" s="2">
        <f t="shared" si="16"/>
        <v>4.67</v>
      </c>
      <c r="AS169" s="342">
        <v>8</v>
      </c>
    </row>
    <row r="170" spans="1:45" ht="30" customHeight="1" x14ac:dyDescent="0.25">
      <c r="A170" s="418" t="s">
        <v>1302</v>
      </c>
      <c r="B170" s="396" t="s">
        <v>312</v>
      </c>
      <c r="C170" s="419" t="s">
        <v>1306</v>
      </c>
      <c r="D170" s="420" t="s">
        <v>228</v>
      </c>
      <c r="E170" s="421" t="s">
        <v>228</v>
      </c>
      <c r="F170" s="421" t="s">
        <v>220</v>
      </c>
      <c r="G170" s="397">
        <v>1</v>
      </c>
      <c r="H170" s="39"/>
      <c r="I170" s="397">
        <v>1</v>
      </c>
      <c r="J170" s="397">
        <v>0</v>
      </c>
      <c r="K170" s="397">
        <v>1</v>
      </c>
      <c r="L170" s="39" t="s">
        <v>558</v>
      </c>
      <c r="M170" s="321">
        <v>3</v>
      </c>
      <c r="N170" s="322">
        <v>8</v>
      </c>
      <c r="O170" s="323" t="s">
        <v>229</v>
      </c>
      <c r="P170" s="323" t="s">
        <v>562</v>
      </c>
      <c r="Q170" s="323">
        <v>2.1666666666666665</v>
      </c>
      <c r="R170" s="397" t="s">
        <v>128</v>
      </c>
      <c r="S170" s="396" t="s">
        <v>264</v>
      </c>
      <c r="T170" s="397">
        <v>3.77</v>
      </c>
      <c r="U170" s="396" t="s">
        <v>265</v>
      </c>
      <c r="V170" s="397"/>
      <c r="W170" s="396" t="s">
        <v>167</v>
      </c>
      <c r="X170" s="397">
        <v>0.56999999999999995</v>
      </c>
      <c r="Y170" s="397" t="s">
        <v>226</v>
      </c>
      <c r="Z170" s="39" t="s">
        <v>1141</v>
      </c>
      <c r="AA170" s="325" t="s">
        <v>1046</v>
      </c>
      <c r="AB170" s="325">
        <v>1</v>
      </c>
      <c r="AC170" s="325"/>
      <c r="AD170" s="326"/>
      <c r="AE170" s="337"/>
      <c r="AF170" s="39"/>
      <c r="AG170" s="39" t="s">
        <v>326</v>
      </c>
      <c r="AH170" s="39"/>
      <c r="AI170" s="39" t="s">
        <v>326</v>
      </c>
      <c r="AJ170" s="39"/>
      <c r="AK170" s="39"/>
      <c r="AL170" s="39"/>
      <c r="AM170" s="39"/>
      <c r="AN170" s="327"/>
      <c r="AO170" s="39">
        <f t="shared" si="15"/>
        <v>4.34</v>
      </c>
      <c r="AP170" s="2">
        <v>6</v>
      </c>
      <c r="AR170" s="2" t="str">
        <f t="shared" si="16"/>
        <v/>
      </c>
    </row>
    <row r="171" spans="1:45" ht="30" customHeight="1" x14ac:dyDescent="0.25">
      <c r="A171" s="418"/>
      <c r="B171" s="396" t="s">
        <v>312</v>
      </c>
      <c r="C171" s="419"/>
      <c r="D171" s="420"/>
      <c r="E171" s="421"/>
      <c r="F171" s="421"/>
      <c r="G171" s="397">
        <v>1</v>
      </c>
      <c r="H171" s="39"/>
      <c r="I171" s="397">
        <v>0</v>
      </c>
      <c r="J171" s="397">
        <v>1</v>
      </c>
      <c r="K171" s="397">
        <v>1</v>
      </c>
      <c r="L171" s="39" t="s">
        <v>559</v>
      </c>
      <c r="M171" s="321">
        <v>3</v>
      </c>
      <c r="N171" s="322">
        <v>10</v>
      </c>
      <c r="O171" s="323" t="s">
        <v>229</v>
      </c>
      <c r="P171" s="323" t="s">
        <v>562</v>
      </c>
      <c r="Q171" s="323">
        <v>2.1666666666666665</v>
      </c>
      <c r="R171" s="397" t="s">
        <v>128</v>
      </c>
      <c r="S171" s="396" t="s">
        <v>264</v>
      </c>
      <c r="T171" s="397">
        <v>3.77</v>
      </c>
      <c r="U171" s="396" t="s">
        <v>265</v>
      </c>
      <c r="V171" s="397"/>
      <c r="W171" s="396" t="s">
        <v>167</v>
      </c>
      <c r="X171" s="397">
        <v>0.56999999999999995</v>
      </c>
      <c r="Y171" s="397" t="s">
        <v>226</v>
      </c>
      <c r="Z171" s="45" t="s">
        <v>1142</v>
      </c>
      <c r="AA171" s="325" t="s">
        <v>1047</v>
      </c>
      <c r="AB171" s="325">
        <v>2</v>
      </c>
      <c r="AC171" s="325"/>
      <c r="AD171" s="326"/>
      <c r="AE171" s="337"/>
      <c r="AF171" s="39"/>
      <c r="AG171" s="39" t="s">
        <v>326</v>
      </c>
      <c r="AH171" s="39"/>
      <c r="AI171" s="39" t="s">
        <v>326</v>
      </c>
      <c r="AJ171" s="39"/>
      <c r="AK171" s="39"/>
      <c r="AL171" s="39"/>
      <c r="AM171" s="39"/>
      <c r="AN171" s="327"/>
      <c r="AO171" s="39">
        <f t="shared" si="15"/>
        <v>4.91</v>
      </c>
      <c r="AP171" s="2">
        <v>7</v>
      </c>
      <c r="AR171" s="2" t="str">
        <f t="shared" si="16"/>
        <v/>
      </c>
    </row>
    <row r="172" spans="1:45" ht="30" customHeight="1" x14ac:dyDescent="0.25">
      <c r="A172" s="418"/>
      <c r="B172" s="396" t="s">
        <v>312</v>
      </c>
      <c r="C172" s="419"/>
      <c r="D172" s="420"/>
      <c r="E172" s="421"/>
      <c r="F172" s="421" t="s">
        <v>156</v>
      </c>
      <c r="G172" s="397">
        <v>2</v>
      </c>
      <c r="H172" s="39"/>
      <c r="I172" s="397">
        <v>1</v>
      </c>
      <c r="J172" s="397">
        <v>0</v>
      </c>
      <c r="K172" s="397">
        <v>1</v>
      </c>
      <c r="L172" s="39" t="s">
        <v>558</v>
      </c>
      <c r="M172" s="321">
        <v>3</v>
      </c>
      <c r="N172" s="322">
        <v>10</v>
      </c>
      <c r="O172" s="323" t="s">
        <v>230</v>
      </c>
      <c r="P172" s="323" t="s">
        <v>564</v>
      </c>
      <c r="Q172" s="323">
        <v>3.5</v>
      </c>
      <c r="R172" s="397" t="s">
        <v>231</v>
      </c>
      <c r="S172" s="396" t="s">
        <v>269</v>
      </c>
      <c r="T172" s="397">
        <v>5.93</v>
      </c>
      <c r="U172" s="396" t="s">
        <v>265</v>
      </c>
      <c r="V172" s="397"/>
      <c r="W172" s="396" t="s">
        <v>267</v>
      </c>
      <c r="X172" s="397">
        <v>0.73</v>
      </c>
      <c r="Y172" s="397" t="s">
        <v>226</v>
      </c>
      <c r="Z172" s="39" t="s">
        <v>1141</v>
      </c>
      <c r="AA172" s="325" t="s">
        <v>1046</v>
      </c>
      <c r="AB172" s="325">
        <v>1</v>
      </c>
      <c r="AC172" s="325"/>
      <c r="AD172" s="326"/>
      <c r="AE172" s="337"/>
      <c r="AF172" s="39"/>
      <c r="AG172" s="39" t="s">
        <v>326</v>
      </c>
      <c r="AH172" s="39"/>
      <c r="AI172" s="39" t="s">
        <v>326</v>
      </c>
      <c r="AJ172" s="39"/>
      <c r="AK172" s="39"/>
      <c r="AL172" s="39"/>
      <c r="AM172" s="39"/>
      <c r="AN172" s="327"/>
      <c r="AO172" s="39">
        <f t="shared" si="15"/>
        <v>6.66</v>
      </c>
      <c r="AP172" s="2">
        <v>9</v>
      </c>
      <c r="AR172" s="2" t="str">
        <f t="shared" si="16"/>
        <v/>
      </c>
    </row>
    <row r="173" spans="1:45" ht="30" customHeight="1" x14ac:dyDescent="0.25">
      <c r="A173" s="418"/>
      <c r="B173" s="396" t="s">
        <v>312</v>
      </c>
      <c r="C173" s="419"/>
      <c r="D173" s="420"/>
      <c r="E173" s="421"/>
      <c r="F173" s="421"/>
      <c r="G173" s="397">
        <v>2</v>
      </c>
      <c r="H173" s="39"/>
      <c r="I173" s="397">
        <v>0</v>
      </c>
      <c r="J173" s="397">
        <v>1</v>
      </c>
      <c r="K173" s="397">
        <v>1</v>
      </c>
      <c r="L173" s="39" t="s">
        <v>559</v>
      </c>
      <c r="M173" s="321">
        <v>3</v>
      </c>
      <c r="N173" s="322">
        <v>12</v>
      </c>
      <c r="O173" s="323" t="s">
        <v>230</v>
      </c>
      <c r="P173" s="323" t="s">
        <v>564</v>
      </c>
      <c r="Q173" s="323">
        <v>3.5</v>
      </c>
      <c r="R173" s="397" t="s">
        <v>231</v>
      </c>
      <c r="S173" s="396" t="s">
        <v>269</v>
      </c>
      <c r="T173" s="397">
        <v>5.93</v>
      </c>
      <c r="U173" s="396" t="s">
        <v>265</v>
      </c>
      <c r="V173" s="397"/>
      <c r="W173" s="396" t="s">
        <v>267</v>
      </c>
      <c r="X173" s="397">
        <v>0.73</v>
      </c>
      <c r="Y173" s="397" t="s">
        <v>226</v>
      </c>
      <c r="Z173" s="45" t="s">
        <v>1142</v>
      </c>
      <c r="AA173" s="325" t="s">
        <v>1047</v>
      </c>
      <c r="AB173" s="325">
        <v>2</v>
      </c>
      <c r="AC173" s="325"/>
      <c r="AD173" s="326"/>
      <c r="AE173" s="337"/>
      <c r="AF173" s="39"/>
      <c r="AG173" s="39" t="s">
        <v>326</v>
      </c>
      <c r="AH173" s="39"/>
      <c r="AI173" s="39" t="s">
        <v>326</v>
      </c>
      <c r="AJ173" s="39"/>
      <c r="AK173" s="39"/>
      <c r="AL173" s="39"/>
      <c r="AM173" s="39"/>
      <c r="AN173" s="327"/>
      <c r="AO173" s="39">
        <f t="shared" si="15"/>
        <v>7.39</v>
      </c>
      <c r="AP173" s="2">
        <v>10</v>
      </c>
      <c r="AR173" s="2" t="str">
        <f t="shared" si="16"/>
        <v/>
      </c>
    </row>
    <row r="174" spans="1:45" ht="30" customHeight="1" x14ac:dyDescent="0.25">
      <c r="A174" s="418" t="s">
        <v>1492</v>
      </c>
      <c r="B174" s="396" t="s">
        <v>313</v>
      </c>
      <c r="C174" s="419"/>
      <c r="D174" s="420" t="s">
        <v>1490</v>
      </c>
      <c r="E174" s="421"/>
      <c r="F174" s="421" t="s">
        <v>220</v>
      </c>
      <c r="G174" s="397">
        <v>1</v>
      </c>
      <c r="H174" s="39"/>
      <c r="I174" s="397">
        <v>0</v>
      </c>
      <c r="J174" s="397">
        <v>1</v>
      </c>
      <c r="K174" s="397">
        <v>2</v>
      </c>
      <c r="L174" s="39" t="s">
        <v>558</v>
      </c>
      <c r="M174" s="321">
        <v>4</v>
      </c>
      <c r="N174" s="322">
        <v>4</v>
      </c>
      <c r="O174" s="323" t="s">
        <v>152</v>
      </c>
      <c r="P174" s="323" t="s">
        <v>267</v>
      </c>
      <c r="Q174" s="323">
        <v>1.33</v>
      </c>
      <c r="R174" s="397" t="s">
        <v>125</v>
      </c>
      <c r="S174" s="396" t="s">
        <v>270</v>
      </c>
      <c r="T174" s="397">
        <v>2.77</v>
      </c>
      <c r="U174" s="396" t="s">
        <v>268</v>
      </c>
      <c r="V174" s="397">
        <v>4.67</v>
      </c>
      <c r="W174" s="396" t="s">
        <v>167</v>
      </c>
      <c r="X174" s="397">
        <v>0.9</v>
      </c>
      <c r="Y174" s="397" t="s">
        <v>236</v>
      </c>
      <c r="Z174" s="39"/>
      <c r="AA174" s="325" t="s">
        <v>1493</v>
      </c>
      <c r="AB174" s="325"/>
      <c r="AC174" s="325"/>
      <c r="AD174" s="326"/>
      <c r="AE174" s="337"/>
      <c r="AF174" s="39"/>
      <c r="AG174" s="39" t="s">
        <v>326</v>
      </c>
      <c r="AH174" s="39"/>
      <c r="AI174" s="39" t="s">
        <v>326</v>
      </c>
      <c r="AJ174" s="39"/>
      <c r="AK174" s="39"/>
      <c r="AL174" s="39"/>
      <c r="AM174" s="39"/>
      <c r="AN174" s="327"/>
      <c r="AO174" s="39">
        <f t="shared" si="15"/>
        <v>2.77</v>
      </c>
      <c r="AP174" s="2">
        <v>4</v>
      </c>
      <c r="AR174" s="2">
        <f t="shared" si="16"/>
        <v>4.67</v>
      </c>
      <c r="AS174" s="342">
        <v>8</v>
      </c>
    </row>
    <row r="175" spans="1:45" ht="47.25" x14ac:dyDescent="0.25">
      <c r="A175" s="418"/>
      <c r="B175" s="396" t="s">
        <v>313</v>
      </c>
      <c r="C175" s="419"/>
      <c r="D175" s="420"/>
      <c r="E175" s="421"/>
      <c r="F175" s="421"/>
      <c r="G175" s="397">
        <v>1</v>
      </c>
      <c r="H175" s="39"/>
      <c r="I175" s="397">
        <v>1</v>
      </c>
      <c r="J175" s="397">
        <v>1</v>
      </c>
      <c r="K175" s="397">
        <v>1</v>
      </c>
      <c r="L175" s="39" t="s">
        <v>559</v>
      </c>
      <c r="M175" s="321">
        <v>4</v>
      </c>
      <c r="N175" s="322">
        <v>6</v>
      </c>
      <c r="O175" s="323" t="s">
        <v>152</v>
      </c>
      <c r="P175" s="323" t="s">
        <v>267</v>
      </c>
      <c r="Q175" s="323">
        <v>1.33</v>
      </c>
      <c r="R175" s="397" t="s">
        <v>125</v>
      </c>
      <c r="S175" s="396" t="s">
        <v>270</v>
      </c>
      <c r="T175" s="397">
        <v>2.77</v>
      </c>
      <c r="U175" s="396" t="s">
        <v>268</v>
      </c>
      <c r="V175" s="397">
        <v>4.67</v>
      </c>
      <c r="W175" s="396" t="s">
        <v>167</v>
      </c>
      <c r="X175" s="397">
        <v>0.9</v>
      </c>
      <c r="Y175" s="397" t="s">
        <v>236</v>
      </c>
      <c r="Z175" s="45"/>
      <c r="AA175" s="325" t="s">
        <v>1494</v>
      </c>
      <c r="AB175" s="325"/>
      <c r="AC175" s="325"/>
      <c r="AD175" s="326"/>
      <c r="AE175" s="337"/>
      <c r="AF175" s="39"/>
      <c r="AG175" s="39" t="s">
        <v>326</v>
      </c>
      <c r="AH175" s="39"/>
      <c r="AI175" s="39" t="s">
        <v>326</v>
      </c>
      <c r="AJ175" s="39"/>
      <c r="AK175" s="39"/>
      <c r="AL175" s="39"/>
      <c r="AM175" s="39"/>
      <c r="AN175" s="327"/>
      <c r="AO175" s="39">
        <f t="shared" si="15"/>
        <v>2.77</v>
      </c>
      <c r="AP175" s="2">
        <v>4</v>
      </c>
      <c r="AR175" s="2">
        <f t="shared" si="16"/>
        <v>4.67</v>
      </c>
      <c r="AS175" s="342">
        <v>8</v>
      </c>
    </row>
    <row r="176" spans="1:45" ht="30" customHeight="1" x14ac:dyDescent="0.25">
      <c r="A176" s="418"/>
      <c r="B176" s="396" t="s">
        <v>313</v>
      </c>
      <c r="C176" s="419"/>
      <c r="D176" s="420"/>
      <c r="E176" s="421"/>
      <c r="F176" s="421" t="s">
        <v>156</v>
      </c>
      <c r="G176" s="397">
        <v>2</v>
      </c>
      <c r="H176" s="39"/>
      <c r="I176" s="397">
        <v>0</v>
      </c>
      <c r="J176" s="397">
        <v>1</v>
      </c>
      <c r="K176" s="397">
        <v>2</v>
      </c>
      <c r="L176" s="39" t="s">
        <v>558</v>
      </c>
      <c r="M176" s="321">
        <v>4</v>
      </c>
      <c r="N176" s="322">
        <v>6</v>
      </c>
      <c r="O176" s="323" t="s">
        <v>234</v>
      </c>
      <c r="P176" s="323" t="s">
        <v>561</v>
      </c>
      <c r="Q176" s="323">
        <v>2</v>
      </c>
      <c r="R176" s="397" t="s">
        <v>178</v>
      </c>
      <c r="S176" s="396" t="s">
        <v>266</v>
      </c>
      <c r="T176" s="397">
        <v>4.93</v>
      </c>
      <c r="U176" s="396" t="s">
        <v>272</v>
      </c>
      <c r="V176" s="397">
        <v>5.33</v>
      </c>
      <c r="W176" s="396" t="s">
        <v>267</v>
      </c>
      <c r="X176" s="397">
        <v>1.4</v>
      </c>
      <c r="Y176" s="397" t="s">
        <v>236</v>
      </c>
      <c r="Z176" s="39"/>
      <c r="AA176" s="325" t="s">
        <v>1493</v>
      </c>
      <c r="AB176" s="325"/>
      <c r="AC176" s="325"/>
      <c r="AD176" s="326"/>
      <c r="AE176" s="337"/>
      <c r="AF176" s="39"/>
      <c r="AG176" s="39" t="s">
        <v>326</v>
      </c>
      <c r="AH176" s="39"/>
      <c r="AI176" s="39" t="s">
        <v>326</v>
      </c>
      <c r="AJ176" s="39"/>
      <c r="AK176" s="39"/>
      <c r="AL176" s="39"/>
      <c r="AM176" s="39"/>
      <c r="AN176" s="327"/>
      <c r="AO176" s="39">
        <f t="shared" si="15"/>
        <v>4.93</v>
      </c>
      <c r="AP176" s="2">
        <v>7</v>
      </c>
      <c r="AR176" s="2">
        <f t="shared" si="16"/>
        <v>5.33</v>
      </c>
      <c r="AS176" s="342">
        <v>10</v>
      </c>
    </row>
    <row r="177" spans="1:46" ht="47.25" x14ac:dyDescent="0.25">
      <c r="A177" s="418"/>
      <c r="B177" s="396" t="s">
        <v>313</v>
      </c>
      <c r="C177" s="419"/>
      <c r="D177" s="420"/>
      <c r="E177" s="421"/>
      <c r="F177" s="421"/>
      <c r="G177" s="397">
        <v>2</v>
      </c>
      <c r="H177" s="39"/>
      <c r="I177" s="397">
        <v>1</v>
      </c>
      <c r="J177" s="397">
        <v>1</v>
      </c>
      <c r="K177" s="397">
        <v>1</v>
      </c>
      <c r="L177" s="39" t="s">
        <v>559</v>
      </c>
      <c r="M177" s="321">
        <v>4</v>
      </c>
      <c r="N177" s="322">
        <v>9</v>
      </c>
      <c r="O177" s="323" t="s">
        <v>234</v>
      </c>
      <c r="P177" s="323" t="s">
        <v>561</v>
      </c>
      <c r="Q177" s="323">
        <v>2</v>
      </c>
      <c r="R177" s="397" t="s">
        <v>178</v>
      </c>
      <c r="S177" s="396" t="s">
        <v>266</v>
      </c>
      <c r="T177" s="397">
        <v>4.93</v>
      </c>
      <c r="U177" s="396" t="s">
        <v>272</v>
      </c>
      <c r="V177" s="397">
        <v>5.33</v>
      </c>
      <c r="W177" s="396" t="s">
        <v>267</v>
      </c>
      <c r="X177" s="397">
        <v>1.4</v>
      </c>
      <c r="Y177" s="397" t="s">
        <v>236</v>
      </c>
      <c r="Z177" s="45"/>
      <c r="AA177" s="325" t="s">
        <v>1494</v>
      </c>
      <c r="AB177" s="325"/>
      <c r="AC177" s="325"/>
      <c r="AD177" s="326"/>
      <c r="AE177" s="337"/>
      <c r="AF177" s="39"/>
      <c r="AG177" s="39" t="s">
        <v>326</v>
      </c>
      <c r="AH177" s="39"/>
      <c r="AI177" s="39" t="s">
        <v>326</v>
      </c>
      <c r="AJ177" s="39"/>
      <c r="AK177" s="39"/>
      <c r="AL177" s="39"/>
      <c r="AM177" s="39"/>
      <c r="AN177" s="327"/>
      <c r="AO177" s="39">
        <f t="shared" si="15"/>
        <v>4.93</v>
      </c>
      <c r="AP177" s="2">
        <v>7</v>
      </c>
      <c r="AR177" s="2">
        <f t="shared" si="16"/>
        <v>5.33</v>
      </c>
      <c r="AS177" s="342">
        <v>10</v>
      </c>
    </row>
    <row r="178" spans="1:46" ht="30" customHeight="1" x14ac:dyDescent="0.25">
      <c r="A178" s="418" t="s">
        <v>1300</v>
      </c>
      <c r="B178" s="396" t="s">
        <v>314</v>
      </c>
      <c r="C178" s="419" t="s">
        <v>1305</v>
      </c>
      <c r="D178" s="420" t="s">
        <v>1084</v>
      </c>
      <c r="E178" s="421" t="s">
        <v>244</v>
      </c>
      <c r="F178" s="421" t="s">
        <v>220</v>
      </c>
      <c r="G178" s="397">
        <v>1</v>
      </c>
      <c r="H178" s="39">
        <v>4</v>
      </c>
      <c r="I178" s="397">
        <v>1</v>
      </c>
      <c r="J178" s="397">
        <v>2</v>
      </c>
      <c r="K178" s="397">
        <v>3</v>
      </c>
      <c r="L178" s="39" t="s">
        <v>558</v>
      </c>
      <c r="M178" s="321">
        <v>4</v>
      </c>
      <c r="N178" s="322">
        <v>3</v>
      </c>
      <c r="O178" s="323" t="s">
        <v>152</v>
      </c>
      <c r="P178" s="323" t="s">
        <v>267</v>
      </c>
      <c r="Q178" s="323">
        <v>1.33</v>
      </c>
      <c r="R178" s="397" t="s">
        <v>125</v>
      </c>
      <c r="S178" s="396" t="s">
        <v>270</v>
      </c>
      <c r="T178" s="397">
        <v>2.77</v>
      </c>
      <c r="U178" s="396" t="s">
        <v>268</v>
      </c>
      <c r="V178" s="397">
        <v>4.67</v>
      </c>
      <c r="W178" s="396" t="s">
        <v>167</v>
      </c>
      <c r="X178" s="397">
        <v>0.9</v>
      </c>
      <c r="Y178" s="397" t="s">
        <v>236</v>
      </c>
      <c r="Z178" s="39" t="s">
        <v>237</v>
      </c>
      <c r="AA178" s="326"/>
      <c r="AB178" s="326"/>
      <c r="AC178" s="326"/>
      <c r="AD178" s="326" t="s">
        <v>1077</v>
      </c>
      <c r="AE178" s="337" t="s">
        <v>326</v>
      </c>
      <c r="AF178" s="39"/>
      <c r="AG178" s="39" t="s">
        <v>326</v>
      </c>
      <c r="AH178" s="39"/>
      <c r="AI178" s="39"/>
      <c r="AJ178" s="39"/>
      <c r="AK178" s="39"/>
      <c r="AL178" s="39"/>
      <c r="AM178" s="39"/>
      <c r="AN178" s="327"/>
      <c r="AO178" s="39">
        <f t="shared" si="15"/>
        <v>2.77</v>
      </c>
      <c r="AP178" s="2">
        <v>6</v>
      </c>
      <c r="AR178" s="2">
        <f t="shared" si="16"/>
        <v>4.67</v>
      </c>
      <c r="AS178" s="342">
        <v>10</v>
      </c>
    </row>
    <row r="179" spans="1:46" ht="30" customHeight="1" x14ac:dyDescent="0.25">
      <c r="A179" s="418"/>
      <c r="B179" s="396" t="s">
        <v>314</v>
      </c>
      <c r="C179" s="419"/>
      <c r="D179" s="420"/>
      <c r="E179" s="421"/>
      <c r="F179" s="421"/>
      <c r="G179" s="397">
        <v>1</v>
      </c>
      <c r="H179" s="39">
        <v>2</v>
      </c>
      <c r="I179" s="397">
        <v>1</v>
      </c>
      <c r="J179" s="397">
        <v>1</v>
      </c>
      <c r="K179" s="397">
        <v>1</v>
      </c>
      <c r="L179" s="39" t="s">
        <v>559</v>
      </c>
      <c r="M179" s="321">
        <v>4</v>
      </c>
      <c r="N179" s="322">
        <v>5</v>
      </c>
      <c r="O179" s="323" t="s">
        <v>152</v>
      </c>
      <c r="P179" s="323" t="s">
        <v>267</v>
      </c>
      <c r="Q179" s="323">
        <v>1.33</v>
      </c>
      <c r="R179" s="397" t="s">
        <v>125</v>
      </c>
      <c r="S179" s="396" t="s">
        <v>270</v>
      </c>
      <c r="T179" s="397">
        <v>2.77</v>
      </c>
      <c r="U179" s="396" t="s">
        <v>268</v>
      </c>
      <c r="V179" s="397">
        <v>4.67</v>
      </c>
      <c r="W179" s="396" t="s">
        <v>167</v>
      </c>
      <c r="X179" s="397">
        <v>0.9</v>
      </c>
      <c r="Y179" s="397" t="s">
        <v>236</v>
      </c>
      <c r="Z179" s="45" t="s">
        <v>1639</v>
      </c>
      <c r="AA179" s="326"/>
      <c r="AB179" s="326"/>
      <c r="AC179" s="326"/>
      <c r="AD179" s="326" t="s">
        <v>1077</v>
      </c>
      <c r="AE179" s="337" t="s">
        <v>326</v>
      </c>
      <c r="AF179" s="39"/>
      <c r="AG179" s="39" t="s">
        <v>326</v>
      </c>
      <c r="AH179" s="39"/>
      <c r="AI179" s="39"/>
      <c r="AJ179" s="39"/>
      <c r="AK179" s="39"/>
      <c r="AL179" s="39"/>
      <c r="AM179" s="39"/>
      <c r="AN179" s="327"/>
      <c r="AO179" s="39">
        <f t="shared" si="15"/>
        <v>2.77</v>
      </c>
      <c r="AP179" s="2">
        <v>7</v>
      </c>
      <c r="AR179" s="2">
        <f t="shared" si="16"/>
        <v>4.67</v>
      </c>
      <c r="AS179" s="342">
        <v>11</v>
      </c>
    </row>
    <row r="180" spans="1:46" ht="30" customHeight="1" x14ac:dyDescent="0.25">
      <c r="A180" s="418"/>
      <c r="B180" s="396" t="s">
        <v>314</v>
      </c>
      <c r="C180" s="419"/>
      <c r="D180" s="420"/>
      <c r="E180" s="421"/>
      <c r="F180" s="421" t="s">
        <v>156</v>
      </c>
      <c r="G180" s="397">
        <v>2</v>
      </c>
      <c r="H180" s="39">
        <v>4</v>
      </c>
      <c r="I180" s="397">
        <v>1</v>
      </c>
      <c r="J180" s="397">
        <v>2</v>
      </c>
      <c r="K180" s="397">
        <v>3</v>
      </c>
      <c r="L180" s="39" t="s">
        <v>558</v>
      </c>
      <c r="M180" s="321">
        <v>4</v>
      </c>
      <c r="N180" s="322">
        <v>5</v>
      </c>
      <c r="O180" s="323" t="s">
        <v>152</v>
      </c>
      <c r="P180" s="323" t="s">
        <v>267</v>
      </c>
      <c r="Q180" s="323">
        <v>1.33</v>
      </c>
      <c r="R180" s="397" t="s">
        <v>128</v>
      </c>
      <c r="S180" s="396" t="s">
        <v>264</v>
      </c>
      <c r="T180" s="397">
        <v>3.77</v>
      </c>
      <c r="U180" s="396" t="s">
        <v>164</v>
      </c>
      <c r="V180" s="397">
        <v>4</v>
      </c>
      <c r="W180" s="396" t="s">
        <v>167</v>
      </c>
      <c r="X180" s="397">
        <v>0.56999999999999995</v>
      </c>
      <c r="Y180" s="397" t="s">
        <v>236</v>
      </c>
      <c r="Z180" s="39" t="s">
        <v>237</v>
      </c>
      <c r="AA180" s="326"/>
      <c r="AB180" s="326"/>
      <c r="AC180" s="326"/>
      <c r="AD180" s="326" t="s">
        <v>1077</v>
      </c>
      <c r="AE180" s="337" t="s">
        <v>326</v>
      </c>
      <c r="AF180" s="39"/>
      <c r="AG180" s="39" t="s">
        <v>326</v>
      </c>
      <c r="AH180" s="39"/>
      <c r="AI180" s="39"/>
      <c r="AJ180" s="39"/>
      <c r="AK180" s="39"/>
      <c r="AL180" s="39"/>
      <c r="AM180" s="39"/>
      <c r="AN180" s="327"/>
      <c r="AO180" s="39">
        <f t="shared" si="15"/>
        <v>3.77</v>
      </c>
      <c r="AP180" s="2">
        <v>7</v>
      </c>
      <c r="AR180" s="341">
        <f t="shared" si="16"/>
        <v>4</v>
      </c>
      <c r="AS180" s="342">
        <v>8</v>
      </c>
    </row>
    <row r="181" spans="1:46" ht="30" customHeight="1" x14ac:dyDescent="0.25">
      <c r="A181" s="418"/>
      <c r="B181" s="396" t="s">
        <v>314</v>
      </c>
      <c r="C181" s="419"/>
      <c r="D181" s="420"/>
      <c r="E181" s="421"/>
      <c r="F181" s="421"/>
      <c r="G181" s="397">
        <v>2</v>
      </c>
      <c r="H181" s="39">
        <v>2</v>
      </c>
      <c r="I181" s="397">
        <v>1</v>
      </c>
      <c r="J181" s="397">
        <v>1</v>
      </c>
      <c r="K181" s="397">
        <v>1</v>
      </c>
      <c r="L181" s="39" t="s">
        <v>559</v>
      </c>
      <c r="M181" s="321">
        <v>4</v>
      </c>
      <c r="N181" s="322">
        <v>8</v>
      </c>
      <c r="O181" s="323" t="s">
        <v>152</v>
      </c>
      <c r="P181" s="323" t="s">
        <v>267</v>
      </c>
      <c r="Q181" s="323">
        <v>1.33</v>
      </c>
      <c r="R181" s="397" t="s">
        <v>128</v>
      </c>
      <c r="S181" s="396" t="s">
        <v>264</v>
      </c>
      <c r="T181" s="397">
        <v>3.77</v>
      </c>
      <c r="U181" s="396" t="s">
        <v>164</v>
      </c>
      <c r="V181" s="397">
        <v>4</v>
      </c>
      <c r="W181" s="396" t="s">
        <v>167</v>
      </c>
      <c r="X181" s="397">
        <v>0.56999999999999995</v>
      </c>
      <c r="Y181" s="397" t="s">
        <v>236</v>
      </c>
      <c r="Z181" s="45" t="s">
        <v>1639</v>
      </c>
      <c r="AA181" s="326"/>
      <c r="AB181" s="326"/>
      <c r="AC181" s="326"/>
      <c r="AD181" s="326" t="s">
        <v>1077</v>
      </c>
      <c r="AE181" s="337" t="s">
        <v>326</v>
      </c>
      <c r="AF181" s="39"/>
      <c r="AG181" s="39" t="s">
        <v>326</v>
      </c>
      <c r="AH181" s="39"/>
      <c r="AI181" s="39"/>
      <c r="AJ181" s="39"/>
      <c r="AK181" s="39"/>
      <c r="AL181" s="39"/>
      <c r="AM181" s="39"/>
      <c r="AN181" s="327"/>
      <c r="AO181" s="39">
        <f t="shared" si="15"/>
        <v>3.77</v>
      </c>
      <c r="AP181" s="2">
        <v>8</v>
      </c>
      <c r="AR181" s="341">
        <f t="shared" si="16"/>
        <v>4</v>
      </c>
      <c r="AS181" s="342">
        <v>9</v>
      </c>
    </row>
    <row r="182" spans="1:46" ht="30" customHeight="1" x14ac:dyDescent="0.25">
      <c r="A182" s="418" t="s">
        <v>1302</v>
      </c>
      <c r="B182" s="405" t="s">
        <v>312</v>
      </c>
      <c r="C182" s="419" t="s">
        <v>1308</v>
      </c>
      <c r="D182" s="420" t="s">
        <v>1124</v>
      </c>
      <c r="E182" s="421" t="s">
        <v>239</v>
      </c>
      <c r="F182" s="421" t="s">
        <v>220</v>
      </c>
      <c r="G182" s="406">
        <v>1</v>
      </c>
      <c r="H182" s="39">
        <v>1</v>
      </c>
      <c r="I182" s="406">
        <v>1</v>
      </c>
      <c r="J182" s="406">
        <v>0</v>
      </c>
      <c r="K182" s="406">
        <v>1</v>
      </c>
      <c r="L182" s="39" t="s">
        <v>558</v>
      </c>
      <c r="M182" s="321">
        <v>3</v>
      </c>
      <c r="N182" s="322">
        <v>5</v>
      </c>
      <c r="O182" s="323" t="s">
        <v>235</v>
      </c>
      <c r="P182" s="323" t="s">
        <v>563</v>
      </c>
      <c r="Q182" s="323">
        <v>2.6666666666666665</v>
      </c>
      <c r="R182" s="406" t="s">
        <v>125</v>
      </c>
      <c r="S182" s="405" t="s">
        <v>270</v>
      </c>
      <c r="T182" s="406">
        <v>2.77</v>
      </c>
      <c r="U182" s="405" t="s">
        <v>268</v>
      </c>
      <c r="V182" s="406">
        <v>4.67</v>
      </c>
      <c r="W182" s="405" t="s">
        <v>167</v>
      </c>
      <c r="X182" s="406">
        <v>0.9</v>
      </c>
      <c r="Y182" s="406" t="s">
        <v>236</v>
      </c>
      <c r="Z182" s="39"/>
      <c r="AA182" s="325" t="s">
        <v>1055</v>
      </c>
      <c r="AB182" s="325">
        <v>2</v>
      </c>
      <c r="AC182" s="325"/>
      <c r="AD182" s="326"/>
      <c r="AE182" s="337"/>
      <c r="AF182" s="39" t="s">
        <v>326</v>
      </c>
      <c r="AG182" s="39"/>
      <c r="AH182" s="39"/>
      <c r="AI182" s="39" t="s">
        <v>326</v>
      </c>
      <c r="AJ182" s="39"/>
      <c r="AK182" s="39"/>
      <c r="AL182" s="39"/>
      <c r="AM182" s="39"/>
      <c r="AN182" s="327"/>
      <c r="AO182" s="39">
        <f t="shared" si="15"/>
        <v>4.57</v>
      </c>
      <c r="AP182" s="2">
        <v>6</v>
      </c>
      <c r="AR182" s="2">
        <f t="shared" si="16"/>
        <v>4.67</v>
      </c>
      <c r="AS182" s="342">
        <v>8</v>
      </c>
      <c r="AT182" s="2" t="s">
        <v>1467</v>
      </c>
    </row>
    <row r="183" spans="1:46" ht="30" customHeight="1" x14ac:dyDescent="0.25">
      <c r="A183" s="418"/>
      <c r="B183" s="405" t="s">
        <v>312</v>
      </c>
      <c r="C183" s="419"/>
      <c r="D183" s="420"/>
      <c r="E183" s="421"/>
      <c r="F183" s="421"/>
      <c r="G183" s="406">
        <v>1</v>
      </c>
      <c r="H183" s="39">
        <v>1</v>
      </c>
      <c r="I183" s="406">
        <v>0</v>
      </c>
      <c r="J183" s="406">
        <v>1</v>
      </c>
      <c r="K183" s="406">
        <v>1</v>
      </c>
      <c r="L183" s="39" t="s">
        <v>559</v>
      </c>
      <c r="M183" s="321">
        <v>3</v>
      </c>
      <c r="N183" s="322">
        <v>7</v>
      </c>
      <c r="O183" s="323" t="s">
        <v>235</v>
      </c>
      <c r="P183" s="323" t="s">
        <v>563</v>
      </c>
      <c r="Q183" s="323">
        <v>2.6666666666666665</v>
      </c>
      <c r="R183" s="406" t="s">
        <v>125</v>
      </c>
      <c r="S183" s="405" t="s">
        <v>270</v>
      </c>
      <c r="T183" s="406">
        <v>2.77</v>
      </c>
      <c r="U183" s="405" t="s">
        <v>268</v>
      </c>
      <c r="V183" s="406">
        <v>4.67</v>
      </c>
      <c r="W183" s="405" t="s">
        <v>167</v>
      </c>
      <c r="X183" s="406">
        <v>0.9</v>
      </c>
      <c r="Y183" s="406" t="s">
        <v>236</v>
      </c>
      <c r="Z183" s="39"/>
      <c r="AA183" s="325" t="s">
        <v>1055</v>
      </c>
      <c r="AB183" s="325">
        <v>2</v>
      </c>
      <c r="AC183" s="325"/>
      <c r="AD183" s="326" t="s">
        <v>1125</v>
      </c>
      <c r="AE183" s="337"/>
      <c r="AF183" s="39" t="s">
        <v>326</v>
      </c>
      <c r="AG183" s="39"/>
      <c r="AH183" s="39"/>
      <c r="AI183" s="39" t="s">
        <v>326</v>
      </c>
      <c r="AJ183" s="39"/>
      <c r="AK183" s="39"/>
      <c r="AL183" s="39"/>
      <c r="AM183" s="39"/>
      <c r="AN183" s="327"/>
      <c r="AO183" s="39">
        <f t="shared" si="15"/>
        <v>4.57</v>
      </c>
      <c r="AP183" s="2">
        <v>6</v>
      </c>
      <c r="AR183" s="2">
        <f t="shared" si="16"/>
        <v>4.67</v>
      </c>
      <c r="AS183" s="342">
        <v>8</v>
      </c>
      <c r="AT183" s="2" t="s">
        <v>1467</v>
      </c>
    </row>
    <row r="184" spans="1:46" ht="30" customHeight="1" x14ac:dyDescent="0.25">
      <c r="A184" s="418"/>
      <c r="B184" s="405" t="s">
        <v>312</v>
      </c>
      <c r="C184" s="419"/>
      <c r="D184" s="420"/>
      <c r="E184" s="421"/>
      <c r="F184" s="421" t="s">
        <v>156</v>
      </c>
      <c r="G184" s="406">
        <v>2</v>
      </c>
      <c r="H184" s="39">
        <v>1</v>
      </c>
      <c r="I184" s="406">
        <v>1</v>
      </c>
      <c r="J184" s="406">
        <v>0</v>
      </c>
      <c r="K184" s="406">
        <v>1</v>
      </c>
      <c r="L184" s="39" t="s">
        <v>558</v>
      </c>
      <c r="M184" s="321">
        <v>3</v>
      </c>
      <c r="N184" s="322">
        <v>7</v>
      </c>
      <c r="O184" s="323" t="s">
        <v>230</v>
      </c>
      <c r="P184" s="323" t="s">
        <v>564</v>
      </c>
      <c r="Q184" s="323">
        <v>3.5</v>
      </c>
      <c r="R184" s="406" t="s">
        <v>225</v>
      </c>
      <c r="S184" s="405" t="s">
        <v>266</v>
      </c>
      <c r="T184" s="406">
        <v>4.93</v>
      </c>
      <c r="U184" s="405" t="s">
        <v>268</v>
      </c>
      <c r="V184" s="406">
        <v>4.67</v>
      </c>
      <c r="W184" s="405" t="s">
        <v>267</v>
      </c>
      <c r="X184" s="406">
        <v>1.07</v>
      </c>
      <c r="Y184" s="406" t="s">
        <v>236</v>
      </c>
      <c r="Z184" s="39" t="s">
        <v>1646</v>
      </c>
      <c r="AA184" s="325" t="s">
        <v>1055</v>
      </c>
      <c r="AB184" s="325">
        <v>2</v>
      </c>
      <c r="AC184" s="325"/>
      <c r="AD184" s="326"/>
      <c r="AE184" s="337"/>
      <c r="AF184" s="39" t="s">
        <v>326</v>
      </c>
      <c r="AG184" s="39"/>
      <c r="AH184" s="39"/>
      <c r="AI184" s="39" t="s">
        <v>326</v>
      </c>
      <c r="AJ184" s="39"/>
      <c r="AK184" s="39"/>
      <c r="AL184" s="39"/>
      <c r="AM184" s="39"/>
      <c r="AN184" s="327"/>
      <c r="AO184" s="39">
        <f t="shared" si="15"/>
        <v>6.93</v>
      </c>
      <c r="AP184" s="2">
        <v>9</v>
      </c>
      <c r="AR184" s="2">
        <f t="shared" si="16"/>
        <v>4.67</v>
      </c>
      <c r="AS184" s="342">
        <v>8</v>
      </c>
    </row>
    <row r="185" spans="1:46" ht="30" customHeight="1" x14ac:dyDescent="0.25">
      <c r="A185" s="418"/>
      <c r="B185" s="405" t="s">
        <v>312</v>
      </c>
      <c r="C185" s="419"/>
      <c r="D185" s="420"/>
      <c r="E185" s="421"/>
      <c r="F185" s="421"/>
      <c r="G185" s="406">
        <v>2</v>
      </c>
      <c r="H185" s="39">
        <v>1</v>
      </c>
      <c r="I185" s="406">
        <v>0</v>
      </c>
      <c r="J185" s="406">
        <v>1</v>
      </c>
      <c r="K185" s="406">
        <v>1</v>
      </c>
      <c r="L185" s="39" t="s">
        <v>559</v>
      </c>
      <c r="M185" s="321">
        <v>3</v>
      </c>
      <c r="N185" s="322">
        <v>10</v>
      </c>
      <c r="O185" s="323" t="s">
        <v>230</v>
      </c>
      <c r="P185" s="323" t="s">
        <v>564</v>
      </c>
      <c r="Q185" s="323">
        <v>3.5</v>
      </c>
      <c r="R185" s="406" t="s">
        <v>225</v>
      </c>
      <c r="S185" s="405" t="s">
        <v>266</v>
      </c>
      <c r="T185" s="406">
        <v>4.93</v>
      </c>
      <c r="U185" s="405" t="s">
        <v>268</v>
      </c>
      <c r="V185" s="406">
        <v>4.67</v>
      </c>
      <c r="W185" s="405" t="s">
        <v>267</v>
      </c>
      <c r="X185" s="406">
        <v>1.07</v>
      </c>
      <c r="Y185" s="406" t="s">
        <v>236</v>
      </c>
      <c r="Z185" s="39" t="s">
        <v>1646</v>
      </c>
      <c r="AA185" s="325" t="s">
        <v>1055</v>
      </c>
      <c r="AB185" s="325">
        <v>2</v>
      </c>
      <c r="AC185" s="325"/>
      <c r="AD185" s="326" t="s">
        <v>1125</v>
      </c>
      <c r="AE185" s="337"/>
      <c r="AF185" s="39" t="s">
        <v>326</v>
      </c>
      <c r="AG185" s="39"/>
      <c r="AH185" s="39"/>
      <c r="AI185" s="39" t="s">
        <v>326</v>
      </c>
      <c r="AJ185" s="39"/>
      <c r="AK185" s="39"/>
      <c r="AL185" s="39"/>
      <c r="AM185" s="39"/>
      <c r="AN185" s="327"/>
      <c r="AO185" s="39">
        <f t="shared" si="15"/>
        <v>6.93</v>
      </c>
      <c r="AP185" s="2">
        <v>9</v>
      </c>
      <c r="AR185" s="2">
        <f t="shared" si="16"/>
        <v>4.67</v>
      </c>
      <c r="AS185" s="342">
        <v>8</v>
      </c>
    </row>
    <row r="186" spans="1:46" ht="30" customHeight="1" x14ac:dyDescent="0.25">
      <c r="A186" s="419" t="s">
        <v>1300</v>
      </c>
      <c r="B186" s="405" t="s">
        <v>314</v>
      </c>
      <c r="C186" s="419" t="s">
        <v>1305</v>
      </c>
      <c r="D186" s="420" t="s">
        <v>1469</v>
      </c>
      <c r="E186" s="421"/>
      <c r="F186" s="421" t="s">
        <v>220</v>
      </c>
      <c r="G186" s="406">
        <v>1</v>
      </c>
      <c r="H186" s="39"/>
      <c r="I186" s="406">
        <v>1</v>
      </c>
      <c r="J186" s="406">
        <v>2</v>
      </c>
      <c r="K186" s="406">
        <v>3</v>
      </c>
      <c r="L186" s="39" t="s">
        <v>558</v>
      </c>
      <c r="M186" s="321">
        <v>4</v>
      </c>
      <c r="N186" s="322">
        <v>4</v>
      </c>
      <c r="O186" s="323" t="s">
        <v>136</v>
      </c>
      <c r="P186" s="323" t="s">
        <v>167</v>
      </c>
      <c r="Q186" s="323">
        <v>0.66666666666666663</v>
      </c>
      <c r="R186" s="406" t="s">
        <v>125</v>
      </c>
      <c r="S186" s="405" t="s">
        <v>270</v>
      </c>
      <c r="T186" s="406">
        <v>2.77</v>
      </c>
      <c r="U186" s="405" t="s">
        <v>268</v>
      </c>
      <c r="V186" s="406">
        <v>4.67</v>
      </c>
      <c r="W186" s="405" t="s">
        <v>167</v>
      </c>
      <c r="X186" s="406">
        <v>0.9</v>
      </c>
      <c r="Y186" s="406" t="s">
        <v>236</v>
      </c>
      <c r="Z186" s="39"/>
      <c r="AA186" s="325" t="s">
        <v>1046</v>
      </c>
      <c r="AB186" s="325">
        <v>1</v>
      </c>
      <c r="AC186" s="325"/>
      <c r="AD186" s="326" t="s">
        <v>1475</v>
      </c>
      <c r="AE186" s="39" t="s">
        <v>326</v>
      </c>
      <c r="AF186" s="39"/>
      <c r="AG186" s="39"/>
      <c r="AH186" s="39"/>
      <c r="AI186" s="39" t="s">
        <v>326</v>
      </c>
      <c r="AJ186" s="39"/>
      <c r="AK186" s="39"/>
      <c r="AL186" s="39"/>
      <c r="AM186" s="39"/>
      <c r="AN186" s="39"/>
      <c r="AO186" s="39">
        <f>T186+MIN(X186*AB186,AB186)</f>
        <v>3.67</v>
      </c>
      <c r="AP186" s="2">
        <v>5</v>
      </c>
      <c r="AR186" s="2">
        <f>IF(U186="-","",V186+MIN(X186*AC186,AC186))</f>
        <v>4.67</v>
      </c>
      <c r="AS186" s="342">
        <v>8</v>
      </c>
    </row>
    <row r="187" spans="1:46" ht="30" customHeight="1" x14ac:dyDescent="0.25">
      <c r="A187" s="419"/>
      <c r="B187" s="405" t="s">
        <v>314</v>
      </c>
      <c r="C187" s="419"/>
      <c r="D187" s="420"/>
      <c r="E187" s="421"/>
      <c r="F187" s="421"/>
      <c r="G187" s="406">
        <v>1</v>
      </c>
      <c r="H187" s="39"/>
      <c r="I187" s="406">
        <v>1</v>
      </c>
      <c r="J187" s="406">
        <v>1</v>
      </c>
      <c r="K187" s="406">
        <v>1</v>
      </c>
      <c r="L187" s="39" t="s">
        <v>559</v>
      </c>
      <c r="M187" s="321">
        <v>4</v>
      </c>
      <c r="N187" s="322">
        <v>6</v>
      </c>
      <c r="O187" s="323" t="s">
        <v>136</v>
      </c>
      <c r="P187" s="323">
        <v>0.2</v>
      </c>
      <c r="Q187" s="323">
        <v>0.67</v>
      </c>
      <c r="R187" s="406" t="s">
        <v>125</v>
      </c>
      <c r="S187" s="405" t="s">
        <v>270</v>
      </c>
      <c r="T187" s="406">
        <v>2.77</v>
      </c>
      <c r="U187" s="405" t="s">
        <v>268</v>
      </c>
      <c r="V187" s="406">
        <v>4.67</v>
      </c>
      <c r="W187" s="405" t="s">
        <v>167</v>
      </c>
      <c r="X187" s="406">
        <v>0.9</v>
      </c>
      <c r="Y187" s="406" t="s">
        <v>236</v>
      </c>
      <c r="Z187" s="45"/>
      <c r="AA187" s="325" t="s">
        <v>1046</v>
      </c>
      <c r="AB187" s="325">
        <v>1</v>
      </c>
      <c r="AC187" s="325"/>
      <c r="AD187" s="325" t="s">
        <v>1476</v>
      </c>
      <c r="AE187" s="39" t="s">
        <v>326</v>
      </c>
      <c r="AF187" s="39"/>
      <c r="AG187" s="39"/>
      <c r="AH187" s="39"/>
      <c r="AI187" s="39" t="s">
        <v>326</v>
      </c>
      <c r="AJ187" s="39"/>
      <c r="AK187" s="39"/>
      <c r="AL187" s="39"/>
      <c r="AM187" s="39"/>
      <c r="AN187" s="39"/>
      <c r="AO187" s="39">
        <f t="shared" ref="AO187:AO205" si="17">T187+MIN(X187*AB187,AB187)</f>
        <v>3.67</v>
      </c>
      <c r="AP187" s="2">
        <v>5</v>
      </c>
      <c r="AR187" s="2">
        <f t="shared" ref="AR187:AR205" si="18">IF(U187="-","",V187+MIN(X187*AC187,AC187))</f>
        <v>4.67</v>
      </c>
      <c r="AS187" s="342">
        <v>8</v>
      </c>
    </row>
    <row r="188" spans="1:46" ht="30" customHeight="1" x14ac:dyDescent="0.25">
      <c r="A188" s="419"/>
      <c r="B188" s="405" t="s">
        <v>314</v>
      </c>
      <c r="C188" s="419"/>
      <c r="D188" s="420"/>
      <c r="E188" s="421"/>
      <c r="F188" s="421" t="s">
        <v>156</v>
      </c>
      <c r="G188" s="406">
        <v>2</v>
      </c>
      <c r="H188" s="39"/>
      <c r="I188" s="406">
        <v>1</v>
      </c>
      <c r="J188" s="406">
        <v>2</v>
      </c>
      <c r="K188" s="406">
        <v>3</v>
      </c>
      <c r="L188" s="39" t="s">
        <v>558</v>
      </c>
      <c r="M188" s="321">
        <v>4</v>
      </c>
      <c r="N188" s="322">
        <v>7</v>
      </c>
      <c r="O188" s="323" t="s">
        <v>136</v>
      </c>
      <c r="P188" s="323">
        <v>0.2</v>
      </c>
      <c r="Q188" s="323">
        <v>0.67</v>
      </c>
      <c r="R188" s="406" t="s">
        <v>125</v>
      </c>
      <c r="S188" s="405" t="s">
        <v>270</v>
      </c>
      <c r="T188" s="406">
        <v>2.77</v>
      </c>
      <c r="U188" s="405" t="s">
        <v>268</v>
      </c>
      <c r="V188" s="406">
        <v>4.67</v>
      </c>
      <c r="W188" s="405" t="s">
        <v>167</v>
      </c>
      <c r="X188" s="406">
        <v>0.9</v>
      </c>
      <c r="Y188" s="406" t="s">
        <v>236</v>
      </c>
      <c r="Z188" s="39"/>
      <c r="AA188" s="325" t="s">
        <v>1047</v>
      </c>
      <c r="AB188" s="325">
        <v>2</v>
      </c>
      <c r="AC188" s="325"/>
      <c r="AD188" s="326" t="s">
        <v>1475</v>
      </c>
      <c r="AE188" s="39" t="s">
        <v>326</v>
      </c>
      <c r="AF188" s="39"/>
      <c r="AG188" s="39"/>
      <c r="AH188" s="39"/>
      <c r="AI188" s="39" t="s">
        <v>326</v>
      </c>
      <c r="AJ188" s="39"/>
      <c r="AK188" s="39"/>
      <c r="AL188" s="39"/>
      <c r="AM188" s="39"/>
      <c r="AN188" s="39"/>
      <c r="AO188" s="39">
        <f t="shared" si="17"/>
        <v>4.57</v>
      </c>
      <c r="AP188" s="2">
        <v>6</v>
      </c>
      <c r="AR188" s="2">
        <f t="shared" si="18"/>
        <v>4.67</v>
      </c>
      <c r="AS188" s="342">
        <v>8</v>
      </c>
    </row>
    <row r="189" spans="1:46" ht="30" customHeight="1" x14ac:dyDescent="0.25">
      <c r="A189" s="419"/>
      <c r="B189" s="405" t="s">
        <v>314</v>
      </c>
      <c r="C189" s="419"/>
      <c r="D189" s="420"/>
      <c r="E189" s="421"/>
      <c r="F189" s="421"/>
      <c r="G189" s="406">
        <v>2</v>
      </c>
      <c r="H189" s="39"/>
      <c r="I189" s="406">
        <v>1</v>
      </c>
      <c r="J189" s="406">
        <v>1</v>
      </c>
      <c r="K189" s="406">
        <v>1</v>
      </c>
      <c r="L189" s="39" t="s">
        <v>559</v>
      </c>
      <c r="M189" s="321">
        <v>4</v>
      </c>
      <c r="N189" s="322">
        <v>9</v>
      </c>
      <c r="O189" s="323" t="s">
        <v>136</v>
      </c>
      <c r="P189" s="323">
        <v>0.2</v>
      </c>
      <c r="Q189" s="323">
        <v>0.67</v>
      </c>
      <c r="R189" s="406" t="s">
        <v>178</v>
      </c>
      <c r="S189" s="405" t="s">
        <v>266</v>
      </c>
      <c r="T189" s="406">
        <v>4.93</v>
      </c>
      <c r="U189" s="409" t="s">
        <v>272</v>
      </c>
      <c r="V189" s="404">
        <v>5.33</v>
      </c>
      <c r="W189" s="405" t="s">
        <v>267</v>
      </c>
      <c r="X189" s="406">
        <v>1.4</v>
      </c>
      <c r="Y189" s="406" t="s">
        <v>236</v>
      </c>
      <c r="Z189" s="39" t="s">
        <v>1646</v>
      </c>
      <c r="AA189" s="325" t="s">
        <v>1047</v>
      </c>
      <c r="AB189" s="325">
        <v>2</v>
      </c>
      <c r="AC189" s="325"/>
      <c r="AD189" s="325" t="s">
        <v>1476</v>
      </c>
      <c r="AE189" s="39" t="s">
        <v>326</v>
      </c>
      <c r="AF189" s="39"/>
      <c r="AG189" s="39"/>
      <c r="AH189" s="39"/>
      <c r="AI189" s="39" t="s">
        <v>326</v>
      </c>
      <c r="AJ189" s="39"/>
      <c r="AK189" s="39"/>
      <c r="AL189" s="39"/>
      <c r="AM189" s="39"/>
      <c r="AN189" s="39"/>
      <c r="AO189" s="39">
        <f t="shared" si="17"/>
        <v>6.93</v>
      </c>
      <c r="AP189" s="2">
        <v>9</v>
      </c>
      <c r="AR189" s="2">
        <f t="shared" si="18"/>
        <v>5.33</v>
      </c>
      <c r="AS189" s="342">
        <v>10</v>
      </c>
    </row>
    <row r="190" spans="1:46" ht="30" customHeight="1" x14ac:dyDescent="0.25">
      <c r="A190" s="418" t="s">
        <v>1299</v>
      </c>
      <c r="B190" s="405" t="s">
        <v>313</v>
      </c>
      <c r="C190" s="419" t="s">
        <v>1306</v>
      </c>
      <c r="D190" s="420" t="s">
        <v>1491</v>
      </c>
      <c r="E190" s="421"/>
      <c r="F190" s="421" t="s">
        <v>220</v>
      </c>
      <c r="G190" s="406">
        <v>1</v>
      </c>
      <c r="H190" s="39"/>
      <c r="I190" s="406">
        <v>1</v>
      </c>
      <c r="J190" s="406">
        <v>0</v>
      </c>
      <c r="K190" s="406">
        <v>1</v>
      </c>
      <c r="L190" s="39" t="s">
        <v>558</v>
      </c>
      <c r="M190" s="321">
        <v>4</v>
      </c>
      <c r="N190" s="322">
        <v>4</v>
      </c>
      <c r="O190" s="323" t="s">
        <v>152</v>
      </c>
      <c r="P190" s="323" t="s">
        <v>267</v>
      </c>
      <c r="Q190" s="323">
        <v>1.33</v>
      </c>
      <c r="R190" s="406" t="s">
        <v>128</v>
      </c>
      <c r="S190" s="405" t="s">
        <v>264</v>
      </c>
      <c r="T190" s="406">
        <v>3.77</v>
      </c>
      <c r="U190" s="405" t="s">
        <v>265</v>
      </c>
      <c r="V190" s="406"/>
      <c r="W190" s="405" t="s">
        <v>167</v>
      </c>
      <c r="X190" s="406">
        <v>0.56999999999999995</v>
      </c>
      <c r="Y190" s="406" t="s">
        <v>226</v>
      </c>
      <c r="Z190" s="45" t="s">
        <v>1495</v>
      </c>
      <c r="AA190" s="326" t="s">
        <v>1046</v>
      </c>
      <c r="AB190" s="326">
        <v>1</v>
      </c>
      <c r="AC190" s="326"/>
      <c r="AD190" s="326"/>
      <c r="AE190" s="337"/>
      <c r="AF190" s="39"/>
      <c r="AG190" s="39"/>
      <c r="AH190" s="39"/>
      <c r="AI190" s="39"/>
      <c r="AJ190" s="39" t="s">
        <v>326</v>
      </c>
      <c r="AK190" s="39"/>
      <c r="AL190" s="39"/>
      <c r="AM190" s="39"/>
      <c r="AN190" s="327" t="s">
        <v>326</v>
      </c>
      <c r="AO190" s="39">
        <f t="shared" si="17"/>
        <v>4.34</v>
      </c>
      <c r="AP190" s="2">
        <v>6</v>
      </c>
      <c r="AR190" s="2" t="str">
        <f t="shared" si="18"/>
        <v/>
      </c>
    </row>
    <row r="191" spans="1:46" ht="45" x14ac:dyDescent="0.25">
      <c r="A191" s="418"/>
      <c r="B191" s="405" t="s">
        <v>313</v>
      </c>
      <c r="C191" s="419"/>
      <c r="D191" s="420"/>
      <c r="E191" s="421"/>
      <c r="F191" s="421"/>
      <c r="G191" s="406">
        <v>1</v>
      </c>
      <c r="H191" s="39"/>
      <c r="I191" s="406">
        <v>0</v>
      </c>
      <c r="J191" s="406">
        <v>1</v>
      </c>
      <c r="K191" s="406">
        <v>1</v>
      </c>
      <c r="L191" s="39" t="s">
        <v>559</v>
      </c>
      <c r="M191" s="321">
        <v>4</v>
      </c>
      <c r="N191" s="322">
        <v>7</v>
      </c>
      <c r="O191" s="323" t="s">
        <v>152</v>
      </c>
      <c r="P191" s="323" t="s">
        <v>267</v>
      </c>
      <c r="Q191" s="323">
        <v>1.33</v>
      </c>
      <c r="R191" s="406" t="s">
        <v>128</v>
      </c>
      <c r="S191" s="405" t="s">
        <v>264</v>
      </c>
      <c r="T191" s="406">
        <v>3.77</v>
      </c>
      <c r="U191" s="405" t="s">
        <v>265</v>
      </c>
      <c r="V191" s="406"/>
      <c r="W191" s="405" t="s">
        <v>167</v>
      </c>
      <c r="X191" s="406">
        <v>0.56999999999999995</v>
      </c>
      <c r="Y191" s="406" t="s">
        <v>226</v>
      </c>
      <c r="Z191" s="45" t="s">
        <v>1496</v>
      </c>
      <c r="AA191" s="326" t="s">
        <v>1046</v>
      </c>
      <c r="AB191" s="325">
        <v>1</v>
      </c>
      <c r="AC191" s="325"/>
      <c r="AD191" s="326"/>
      <c r="AE191" s="337"/>
      <c r="AF191" s="39"/>
      <c r="AG191" s="39"/>
      <c r="AH191" s="39"/>
      <c r="AI191" s="39"/>
      <c r="AJ191" s="39" t="s">
        <v>326</v>
      </c>
      <c r="AK191" s="39"/>
      <c r="AL191" s="39"/>
      <c r="AM191" s="39"/>
      <c r="AN191" s="327" t="s">
        <v>326</v>
      </c>
      <c r="AO191" s="39">
        <f t="shared" si="17"/>
        <v>4.34</v>
      </c>
      <c r="AP191" s="2">
        <v>6</v>
      </c>
      <c r="AR191" s="2" t="str">
        <f t="shared" si="18"/>
        <v/>
      </c>
    </row>
    <row r="192" spans="1:46" ht="30" customHeight="1" x14ac:dyDescent="0.25">
      <c r="A192" s="418"/>
      <c r="B192" s="405" t="s">
        <v>313</v>
      </c>
      <c r="C192" s="419"/>
      <c r="D192" s="420"/>
      <c r="E192" s="421"/>
      <c r="F192" s="421" t="s">
        <v>156</v>
      </c>
      <c r="G192" s="406">
        <v>2</v>
      </c>
      <c r="H192" s="39"/>
      <c r="I192" s="406">
        <v>1</v>
      </c>
      <c r="J192" s="406">
        <v>0</v>
      </c>
      <c r="K192" s="406">
        <v>1</v>
      </c>
      <c r="L192" s="39" t="s">
        <v>558</v>
      </c>
      <c r="M192" s="321">
        <v>4</v>
      </c>
      <c r="N192" s="322">
        <v>6</v>
      </c>
      <c r="O192" s="323" t="s">
        <v>152</v>
      </c>
      <c r="P192" s="323" t="s">
        <v>267</v>
      </c>
      <c r="Q192" s="323">
        <v>1.33</v>
      </c>
      <c r="R192" s="406" t="s">
        <v>128</v>
      </c>
      <c r="S192" s="405" t="s">
        <v>264</v>
      </c>
      <c r="T192" s="406">
        <v>3.77</v>
      </c>
      <c r="U192" s="405" t="s">
        <v>265</v>
      </c>
      <c r="V192" s="406"/>
      <c r="W192" s="405" t="s">
        <v>167</v>
      </c>
      <c r="X192" s="406">
        <v>0.56999999999999995</v>
      </c>
      <c r="Y192" s="406" t="s">
        <v>226</v>
      </c>
      <c r="Z192" s="45" t="s">
        <v>1495</v>
      </c>
      <c r="AA192" s="326" t="s">
        <v>1047</v>
      </c>
      <c r="AB192" s="326">
        <v>2</v>
      </c>
      <c r="AC192" s="326"/>
      <c r="AD192" s="326"/>
      <c r="AE192" s="337"/>
      <c r="AF192" s="39"/>
      <c r="AG192" s="39"/>
      <c r="AH192" s="39"/>
      <c r="AI192" s="39"/>
      <c r="AJ192" s="39" t="s">
        <v>326</v>
      </c>
      <c r="AK192" s="39"/>
      <c r="AL192" s="39"/>
      <c r="AM192" s="39"/>
      <c r="AN192" s="327" t="s">
        <v>326</v>
      </c>
      <c r="AO192" s="39">
        <f t="shared" si="17"/>
        <v>4.91</v>
      </c>
      <c r="AP192" s="2">
        <v>7</v>
      </c>
      <c r="AR192" s="2" t="str">
        <f t="shared" si="18"/>
        <v/>
      </c>
    </row>
    <row r="193" spans="1:46" ht="45" x14ac:dyDescent="0.25">
      <c r="A193" s="418"/>
      <c r="B193" s="405" t="s">
        <v>313</v>
      </c>
      <c r="C193" s="419"/>
      <c r="D193" s="420"/>
      <c r="E193" s="421"/>
      <c r="F193" s="421"/>
      <c r="G193" s="406">
        <v>2</v>
      </c>
      <c r="H193" s="39"/>
      <c r="I193" s="406">
        <v>0</v>
      </c>
      <c r="J193" s="406">
        <v>1</v>
      </c>
      <c r="K193" s="406">
        <v>1</v>
      </c>
      <c r="L193" s="39" t="s">
        <v>559</v>
      </c>
      <c r="M193" s="321">
        <v>4</v>
      </c>
      <c r="N193" s="322">
        <v>10</v>
      </c>
      <c r="O193" s="323" t="s">
        <v>152</v>
      </c>
      <c r="P193" s="323" t="s">
        <v>267</v>
      </c>
      <c r="Q193" s="323">
        <v>1.33</v>
      </c>
      <c r="R193" s="406" t="s">
        <v>225</v>
      </c>
      <c r="S193" s="405" t="s">
        <v>266</v>
      </c>
      <c r="T193" s="406">
        <v>4.93</v>
      </c>
      <c r="U193" s="405" t="s">
        <v>265</v>
      </c>
      <c r="V193" s="406"/>
      <c r="W193" s="405" t="s">
        <v>267</v>
      </c>
      <c r="X193" s="406">
        <v>1.07</v>
      </c>
      <c r="Y193" s="406" t="s">
        <v>226</v>
      </c>
      <c r="Z193" s="45" t="s">
        <v>1496</v>
      </c>
      <c r="AA193" s="326" t="s">
        <v>1047</v>
      </c>
      <c r="AB193" s="325">
        <v>2</v>
      </c>
      <c r="AC193" s="325"/>
      <c r="AD193" s="326"/>
      <c r="AE193" s="337"/>
      <c r="AF193" s="39"/>
      <c r="AG193" s="39"/>
      <c r="AH193" s="39"/>
      <c r="AI193" s="39"/>
      <c r="AJ193" s="39" t="s">
        <v>326</v>
      </c>
      <c r="AK193" s="39"/>
      <c r="AL193" s="39"/>
      <c r="AM193" s="39"/>
      <c r="AN193" s="327" t="s">
        <v>326</v>
      </c>
      <c r="AO193" s="39">
        <f t="shared" si="17"/>
        <v>6.93</v>
      </c>
      <c r="AP193" s="2">
        <v>9</v>
      </c>
      <c r="AR193" s="2" t="str">
        <f t="shared" si="18"/>
        <v/>
      </c>
    </row>
    <row r="194" spans="1:46" ht="30" customHeight="1" x14ac:dyDescent="0.25">
      <c r="A194" s="418" t="s">
        <v>1302</v>
      </c>
      <c r="B194" s="405" t="s">
        <v>312</v>
      </c>
      <c r="C194" s="419" t="s">
        <v>1306</v>
      </c>
      <c r="D194" s="420" t="s">
        <v>252</v>
      </c>
      <c r="E194" s="421" t="s">
        <v>252</v>
      </c>
      <c r="F194" s="421" t="s">
        <v>220</v>
      </c>
      <c r="G194" s="406">
        <v>1</v>
      </c>
      <c r="H194" s="39">
        <v>2</v>
      </c>
      <c r="I194" s="406">
        <v>1</v>
      </c>
      <c r="J194" s="406">
        <v>0</v>
      </c>
      <c r="K194" s="406">
        <v>1</v>
      </c>
      <c r="L194" s="39" t="s">
        <v>558</v>
      </c>
      <c r="M194" s="321">
        <v>3</v>
      </c>
      <c r="N194" s="322">
        <v>6</v>
      </c>
      <c r="O194" s="323" t="s">
        <v>152</v>
      </c>
      <c r="P194" s="323" t="s">
        <v>267</v>
      </c>
      <c r="Q194" s="323">
        <v>1.33</v>
      </c>
      <c r="R194" s="406" t="s">
        <v>125</v>
      </c>
      <c r="S194" s="405" t="s">
        <v>270</v>
      </c>
      <c r="T194" s="406">
        <v>2.77</v>
      </c>
      <c r="U194" s="405" t="s">
        <v>265</v>
      </c>
      <c r="V194" s="406"/>
      <c r="W194" s="405" t="s">
        <v>167</v>
      </c>
      <c r="X194" s="406">
        <v>0.9</v>
      </c>
      <c r="Y194" s="406" t="s">
        <v>226</v>
      </c>
      <c r="Z194" s="39"/>
      <c r="AA194" s="325" t="s">
        <v>1115</v>
      </c>
      <c r="AB194" s="325">
        <v>3</v>
      </c>
      <c r="AC194" s="325"/>
      <c r="AD194" s="326"/>
      <c r="AE194" s="337"/>
      <c r="AF194" s="39"/>
      <c r="AG194" s="39" t="s">
        <v>326</v>
      </c>
      <c r="AH194" s="39"/>
      <c r="AI194" s="39"/>
      <c r="AJ194" s="39"/>
      <c r="AK194" s="39"/>
      <c r="AL194" s="39"/>
      <c r="AM194" s="39"/>
      <c r="AN194" s="327" t="s">
        <v>326</v>
      </c>
      <c r="AO194" s="39">
        <f t="shared" si="17"/>
        <v>5.4700000000000006</v>
      </c>
      <c r="AP194" s="2">
        <v>7</v>
      </c>
      <c r="AR194" s="2" t="str">
        <f t="shared" si="18"/>
        <v/>
      </c>
      <c r="AT194" s="2" t="s">
        <v>1467</v>
      </c>
    </row>
    <row r="195" spans="1:46" ht="30" customHeight="1" x14ac:dyDescent="0.25">
      <c r="A195" s="418"/>
      <c r="B195" s="405" t="s">
        <v>312</v>
      </c>
      <c r="C195" s="419"/>
      <c r="D195" s="420"/>
      <c r="E195" s="421"/>
      <c r="F195" s="421"/>
      <c r="G195" s="406">
        <v>1</v>
      </c>
      <c r="H195" s="39">
        <v>1</v>
      </c>
      <c r="I195" s="406">
        <v>0</v>
      </c>
      <c r="J195" s="406">
        <v>1</v>
      </c>
      <c r="K195" s="406">
        <v>1</v>
      </c>
      <c r="L195" s="39" t="s">
        <v>559</v>
      </c>
      <c r="M195" s="321">
        <v>3</v>
      </c>
      <c r="N195" s="322">
        <v>8</v>
      </c>
      <c r="O195" s="323" t="s">
        <v>152</v>
      </c>
      <c r="P195" s="323" t="s">
        <v>267</v>
      </c>
      <c r="Q195" s="323">
        <v>1.33</v>
      </c>
      <c r="R195" s="406" t="s">
        <v>128</v>
      </c>
      <c r="S195" s="405" t="s">
        <v>264</v>
      </c>
      <c r="T195" s="406">
        <v>3.77</v>
      </c>
      <c r="U195" s="405" t="s">
        <v>265</v>
      </c>
      <c r="V195" s="406"/>
      <c r="W195" s="405" t="s">
        <v>167</v>
      </c>
      <c r="X195" s="406">
        <v>0.56999999999999995</v>
      </c>
      <c r="Y195" s="406" t="s">
        <v>226</v>
      </c>
      <c r="Z195" s="39" t="s">
        <v>1654</v>
      </c>
      <c r="AA195" s="325" t="s">
        <v>1115</v>
      </c>
      <c r="AB195" s="325">
        <v>3</v>
      </c>
      <c r="AC195" s="325"/>
      <c r="AD195" s="326"/>
      <c r="AE195" s="337"/>
      <c r="AF195" s="39"/>
      <c r="AG195" s="39" t="s">
        <v>326</v>
      </c>
      <c r="AH195" s="39"/>
      <c r="AI195" s="39"/>
      <c r="AJ195" s="39"/>
      <c r="AK195" s="39"/>
      <c r="AL195" s="39"/>
      <c r="AM195" s="39"/>
      <c r="AN195" s="327" t="s">
        <v>326</v>
      </c>
      <c r="AO195" s="39">
        <f t="shared" si="17"/>
        <v>5.48</v>
      </c>
      <c r="AP195" s="2">
        <v>8</v>
      </c>
      <c r="AR195" s="2" t="str">
        <f t="shared" si="18"/>
        <v/>
      </c>
      <c r="AT195" s="2" t="s">
        <v>1467</v>
      </c>
    </row>
    <row r="196" spans="1:46" ht="30" customHeight="1" x14ac:dyDescent="0.25">
      <c r="A196" s="418"/>
      <c r="B196" s="405" t="s">
        <v>312</v>
      </c>
      <c r="C196" s="419"/>
      <c r="D196" s="420"/>
      <c r="E196" s="421"/>
      <c r="F196" s="421" t="s">
        <v>156</v>
      </c>
      <c r="G196" s="406">
        <v>2</v>
      </c>
      <c r="H196" s="39">
        <v>2</v>
      </c>
      <c r="I196" s="406">
        <v>1</v>
      </c>
      <c r="J196" s="406">
        <v>0</v>
      </c>
      <c r="K196" s="406">
        <v>1</v>
      </c>
      <c r="L196" s="39" t="s">
        <v>558</v>
      </c>
      <c r="M196" s="321">
        <v>3</v>
      </c>
      <c r="N196" s="322">
        <v>9</v>
      </c>
      <c r="O196" s="323" t="s">
        <v>152</v>
      </c>
      <c r="P196" s="323" t="s">
        <v>267</v>
      </c>
      <c r="Q196" s="323">
        <v>1.33</v>
      </c>
      <c r="R196" s="406" t="s">
        <v>128</v>
      </c>
      <c r="S196" s="405" t="s">
        <v>264</v>
      </c>
      <c r="T196" s="406">
        <v>3.77</v>
      </c>
      <c r="U196" s="405" t="s">
        <v>265</v>
      </c>
      <c r="V196" s="406"/>
      <c r="W196" s="405" t="s">
        <v>167</v>
      </c>
      <c r="X196" s="406">
        <v>0.56999999999999995</v>
      </c>
      <c r="Y196" s="406" t="s">
        <v>226</v>
      </c>
      <c r="Z196" s="39"/>
      <c r="AA196" s="325" t="s">
        <v>1115</v>
      </c>
      <c r="AB196" s="325">
        <v>3</v>
      </c>
      <c r="AC196" s="325"/>
      <c r="AD196" s="326"/>
      <c r="AE196" s="337"/>
      <c r="AF196" s="39"/>
      <c r="AG196" s="39" t="s">
        <v>326</v>
      </c>
      <c r="AH196" s="39"/>
      <c r="AI196" s="39"/>
      <c r="AJ196" s="39"/>
      <c r="AK196" s="39"/>
      <c r="AL196" s="39"/>
      <c r="AM196" s="39"/>
      <c r="AN196" s="327" t="s">
        <v>326</v>
      </c>
      <c r="AO196" s="39">
        <f t="shared" si="17"/>
        <v>5.48</v>
      </c>
      <c r="AP196" s="2">
        <v>8</v>
      </c>
      <c r="AR196" s="2" t="str">
        <f t="shared" si="18"/>
        <v/>
      </c>
    </row>
    <row r="197" spans="1:46" ht="30" customHeight="1" x14ac:dyDescent="0.25">
      <c r="A197" s="418"/>
      <c r="B197" s="405" t="s">
        <v>312</v>
      </c>
      <c r="C197" s="419"/>
      <c r="D197" s="420"/>
      <c r="E197" s="421"/>
      <c r="F197" s="421"/>
      <c r="G197" s="406">
        <v>2</v>
      </c>
      <c r="H197" s="39">
        <v>1</v>
      </c>
      <c r="I197" s="406">
        <v>0</v>
      </c>
      <c r="J197" s="406">
        <v>1</v>
      </c>
      <c r="K197" s="406">
        <v>1</v>
      </c>
      <c r="L197" s="39" t="s">
        <v>559</v>
      </c>
      <c r="M197" s="321">
        <v>3</v>
      </c>
      <c r="N197" s="322">
        <v>12</v>
      </c>
      <c r="O197" s="323" t="s">
        <v>152</v>
      </c>
      <c r="P197" s="323" t="s">
        <v>267</v>
      </c>
      <c r="Q197" s="323">
        <v>1.33</v>
      </c>
      <c r="R197" s="406" t="s">
        <v>225</v>
      </c>
      <c r="S197" s="405" t="s">
        <v>266</v>
      </c>
      <c r="T197" s="406">
        <v>4.93</v>
      </c>
      <c r="U197" s="405" t="s">
        <v>265</v>
      </c>
      <c r="V197" s="406"/>
      <c r="W197" s="405" t="s">
        <v>267</v>
      </c>
      <c r="X197" s="406">
        <v>1.07</v>
      </c>
      <c r="Y197" s="406" t="s">
        <v>226</v>
      </c>
      <c r="Z197" s="39" t="s">
        <v>1654</v>
      </c>
      <c r="AA197" s="325" t="s">
        <v>1115</v>
      </c>
      <c r="AB197" s="325">
        <v>3</v>
      </c>
      <c r="AC197" s="325"/>
      <c r="AD197" s="326"/>
      <c r="AE197" s="337"/>
      <c r="AF197" s="39"/>
      <c r="AG197" s="39" t="s">
        <v>326</v>
      </c>
      <c r="AH197" s="39"/>
      <c r="AI197" s="39"/>
      <c r="AJ197" s="39"/>
      <c r="AK197" s="39"/>
      <c r="AL197" s="39"/>
      <c r="AM197" s="39"/>
      <c r="AN197" s="327" t="s">
        <v>326</v>
      </c>
      <c r="AO197" s="39">
        <f t="shared" si="17"/>
        <v>7.93</v>
      </c>
      <c r="AP197" s="2">
        <v>10</v>
      </c>
      <c r="AR197" s="2" t="str">
        <f t="shared" si="18"/>
        <v/>
      </c>
    </row>
    <row r="198" spans="1:46" ht="30" customHeight="1" x14ac:dyDescent="0.25">
      <c r="A198" s="418" t="s">
        <v>1302</v>
      </c>
      <c r="B198" s="405" t="s">
        <v>312</v>
      </c>
      <c r="C198" s="419" t="s">
        <v>1307</v>
      </c>
      <c r="D198" s="420" t="s">
        <v>257</v>
      </c>
      <c r="E198" s="421" t="s">
        <v>257</v>
      </c>
      <c r="F198" s="421" t="s">
        <v>220</v>
      </c>
      <c r="G198" s="406">
        <v>1</v>
      </c>
      <c r="H198" s="39">
        <v>2</v>
      </c>
      <c r="I198" s="406">
        <v>1</v>
      </c>
      <c r="J198" s="406">
        <v>0</v>
      </c>
      <c r="K198" s="406">
        <v>1</v>
      </c>
      <c r="L198" s="39" t="s">
        <v>558</v>
      </c>
      <c r="M198" s="321">
        <v>4</v>
      </c>
      <c r="N198" s="322">
        <v>5</v>
      </c>
      <c r="O198" s="323" t="s">
        <v>152</v>
      </c>
      <c r="P198" s="323" t="s">
        <v>267</v>
      </c>
      <c r="Q198" s="323">
        <v>1.33</v>
      </c>
      <c r="R198" s="406" t="s">
        <v>125</v>
      </c>
      <c r="S198" s="405" t="s">
        <v>270</v>
      </c>
      <c r="T198" s="406">
        <v>2.77</v>
      </c>
      <c r="U198" s="405" t="s">
        <v>268</v>
      </c>
      <c r="V198" s="406">
        <v>4.67</v>
      </c>
      <c r="W198" s="405" t="s">
        <v>167</v>
      </c>
      <c r="X198" s="406">
        <v>0.9</v>
      </c>
      <c r="Y198" s="406" t="s">
        <v>236</v>
      </c>
      <c r="Z198" s="39" t="s">
        <v>1095</v>
      </c>
      <c r="AA198" s="325" t="s">
        <v>1088</v>
      </c>
      <c r="AB198" s="325"/>
      <c r="AC198" s="325">
        <v>1</v>
      </c>
      <c r="AD198" s="326"/>
      <c r="AE198" s="337"/>
      <c r="AF198" s="39" t="s">
        <v>326</v>
      </c>
      <c r="AG198" s="39"/>
      <c r="AH198" s="39"/>
      <c r="AI198" s="39"/>
      <c r="AJ198" s="39"/>
      <c r="AK198" s="39"/>
      <c r="AL198" s="39"/>
      <c r="AM198" s="39" t="s">
        <v>326</v>
      </c>
      <c r="AN198" s="327"/>
      <c r="AO198" s="39">
        <f t="shared" si="17"/>
        <v>2.77</v>
      </c>
      <c r="AP198" s="2">
        <v>4</v>
      </c>
      <c r="AQ198" s="2">
        <v>-2</v>
      </c>
      <c r="AR198" s="2">
        <f t="shared" si="18"/>
        <v>5.57</v>
      </c>
      <c r="AS198" s="342">
        <v>9</v>
      </c>
      <c r="AT198" s="2" t="s">
        <v>1467</v>
      </c>
    </row>
    <row r="199" spans="1:46" ht="47.25" x14ac:dyDescent="0.25">
      <c r="A199" s="418"/>
      <c r="B199" s="405" t="s">
        <v>312</v>
      </c>
      <c r="C199" s="419"/>
      <c r="D199" s="420"/>
      <c r="E199" s="421"/>
      <c r="F199" s="421"/>
      <c r="G199" s="406">
        <v>1</v>
      </c>
      <c r="H199" s="39">
        <v>1</v>
      </c>
      <c r="I199" s="406">
        <v>0</v>
      </c>
      <c r="J199" s="406">
        <v>1</v>
      </c>
      <c r="K199" s="406">
        <v>1</v>
      </c>
      <c r="L199" s="39" t="s">
        <v>559</v>
      </c>
      <c r="M199" s="321">
        <v>4</v>
      </c>
      <c r="N199" s="322">
        <v>7</v>
      </c>
      <c r="O199" s="323" t="s">
        <v>152</v>
      </c>
      <c r="P199" s="323" t="s">
        <v>267</v>
      </c>
      <c r="Q199" s="323">
        <v>1.33</v>
      </c>
      <c r="R199" s="406" t="s">
        <v>125</v>
      </c>
      <c r="S199" s="405" t="s">
        <v>270</v>
      </c>
      <c r="T199" s="406">
        <v>2.77</v>
      </c>
      <c r="U199" s="405" t="s">
        <v>268</v>
      </c>
      <c r="V199" s="406">
        <v>4.67</v>
      </c>
      <c r="W199" s="405" t="s">
        <v>167</v>
      </c>
      <c r="X199" s="406">
        <v>0.9</v>
      </c>
      <c r="Y199" s="406" t="s">
        <v>236</v>
      </c>
      <c r="Z199" s="39" t="s">
        <v>1095</v>
      </c>
      <c r="AA199" s="325" t="s">
        <v>1089</v>
      </c>
      <c r="AB199" s="325"/>
      <c r="AC199" s="325">
        <v>1</v>
      </c>
      <c r="AD199" s="326"/>
      <c r="AE199" s="337"/>
      <c r="AF199" s="39" t="s">
        <v>326</v>
      </c>
      <c r="AG199" s="39"/>
      <c r="AH199" s="39"/>
      <c r="AI199" s="39"/>
      <c r="AJ199" s="39"/>
      <c r="AK199" s="39"/>
      <c r="AL199" s="39"/>
      <c r="AM199" s="39" t="s">
        <v>326</v>
      </c>
      <c r="AN199" s="327"/>
      <c r="AO199" s="39">
        <f t="shared" si="17"/>
        <v>2.77</v>
      </c>
      <c r="AP199" s="2">
        <v>4</v>
      </c>
      <c r="AQ199" s="2">
        <v>-3</v>
      </c>
      <c r="AR199" s="2">
        <f t="shared" si="18"/>
        <v>5.57</v>
      </c>
      <c r="AS199" s="342">
        <v>9</v>
      </c>
      <c r="AT199" s="2" t="s">
        <v>1467</v>
      </c>
    </row>
    <row r="200" spans="1:46" ht="30" customHeight="1" x14ac:dyDescent="0.25">
      <c r="A200" s="418"/>
      <c r="B200" s="405" t="s">
        <v>312</v>
      </c>
      <c r="C200" s="419"/>
      <c r="D200" s="420"/>
      <c r="E200" s="421"/>
      <c r="F200" s="421" t="s">
        <v>156</v>
      </c>
      <c r="G200" s="406">
        <v>2</v>
      </c>
      <c r="H200" s="39">
        <v>2</v>
      </c>
      <c r="I200" s="406">
        <v>1</v>
      </c>
      <c r="J200" s="406">
        <v>0</v>
      </c>
      <c r="K200" s="406">
        <v>1</v>
      </c>
      <c r="L200" s="39" t="s">
        <v>558</v>
      </c>
      <c r="M200" s="321">
        <v>4</v>
      </c>
      <c r="N200" s="322">
        <v>7</v>
      </c>
      <c r="O200" s="323" t="s">
        <v>152</v>
      </c>
      <c r="P200" s="323" t="s">
        <v>267</v>
      </c>
      <c r="Q200" s="323">
        <v>1.33</v>
      </c>
      <c r="R200" s="406" t="s">
        <v>178</v>
      </c>
      <c r="S200" s="405" t="s">
        <v>271</v>
      </c>
      <c r="T200" s="406">
        <v>3.93</v>
      </c>
      <c r="U200" s="405" t="s">
        <v>272</v>
      </c>
      <c r="V200" s="406">
        <v>5.33</v>
      </c>
      <c r="W200" s="405" t="s">
        <v>267</v>
      </c>
      <c r="X200" s="406">
        <v>1.4</v>
      </c>
      <c r="Y200" s="406" t="s">
        <v>236</v>
      </c>
      <c r="Z200" s="39" t="s">
        <v>1095</v>
      </c>
      <c r="AA200" s="325" t="s">
        <v>1092</v>
      </c>
      <c r="AB200" s="325"/>
      <c r="AC200" s="325">
        <v>2</v>
      </c>
      <c r="AD200" s="326"/>
      <c r="AE200" s="337"/>
      <c r="AF200" s="39" t="s">
        <v>326</v>
      </c>
      <c r="AG200" s="39"/>
      <c r="AH200" s="39"/>
      <c r="AI200" s="39"/>
      <c r="AJ200" s="39"/>
      <c r="AK200" s="39"/>
      <c r="AL200" s="39"/>
      <c r="AM200" s="39" t="s">
        <v>326</v>
      </c>
      <c r="AN200" s="327"/>
      <c r="AO200" s="39">
        <f t="shared" si="17"/>
        <v>3.93</v>
      </c>
      <c r="AP200" s="2">
        <v>6</v>
      </c>
      <c r="AQ200" s="2">
        <v>-3</v>
      </c>
      <c r="AR200" s="2">
        <f t="shared" si="18"/>
        <v>7.33</v>
      </c>
      <c r="AS200" s="342">
        <v>12</v>
      </c>
    </row>
    <row r="201" spans="1:46" ht="47.25" x14ac:dyDescent="0.25">
      <c r="A201" s="418"/>
      <c r="B201" s="405" t="s">
        <v>312</v>
      </c>
      <c r="C201" s="419"/>
      <c r="D201" s="420"/>
      <c r="E201" s="421"/>
      <c r="F201" s="421"/>
      <c r="G201" s="406">
        <v>2</v>
      </c>
      <c r="H201" s="39">
        <v>1</v>
      </c>
      <c r="I201" s="406">
        <v>0</v>
      </c>
      <c r="J201" s="406">
        <v>1</v>
      </c>
      <c r="K201" s="406">
        <v>1</v>
      </c>
      <c r="L201" s="39" t="s">
        <v>559</v>
      </c>
      <c r="M201" s="321">
        <v>4</v>
      </c>
      <c r="N201" s="322">
        <v>9</v>
      </c>
      <c r="O201" s="323" t="s">
        <v>152</v>
      </c>
      <c r="P201" s="323" t="s">
        <v>267</v>
      </c>
      <c r="Q201" s="323">
        <v>1.33</v>
      </c>
      <c r="R201" s="406" t="s">
        <v>178</v>
      </c>
      <c r="S201" s="405" t="s">
        <v>271</v>
      </c>
      <c r="T201" s="406">
        <v>3.93</v>
      </c>
      <c r="U201" s="405" t="s">
        <v>272</v>
      </c>
      <c r="V201" s="406">
        <v>5.33</v>
      </c>
      <c r="W201" s="405" t="s">
        <v>267</v>
      </c>
      <c r="X201" s="406">
        <v>1.4</v>
      </c>
      <c r="Y201" s="406" t="s">
        <v>236</v>
      </c>
      <c r="Z201" s="39" t="s">
        <v>1095</v>
      </c>
      <c r="AA201" s="325" t="s">
        <v>1093</v>
      </c>
      <c r="AB201" s="325"/>
      <c r="AC201" s="325">
        <v>2</v>
      </c>
      <c r="AD201" s="326"/>
      <c r="AE201" s="337"/>
      <c r="AF201" s="39" t="s">
        <v>326</v>
      </c>
      <c r="AG201" s="39"/>
      <c r="AH201" s="39"/>
      <c r="AI201" s="39"/>
      <c r="AJ201" s="39"/>
      <c r="AK201" s="39"/>
      <c r="AL201" s="39"/>
      <c r="AM201" s="39" t="s">
        <v>326</v>
      </c>
      <c r="AN201" s="327"/>
      <c r="AO201" s="39">
        <f t="shared" si="17"/>
        <v>3.93</v>
      </c>
      <c r="AP201" s="2">
        <v>6</v>
      </c>
      <c r="AQ201" s="2">
        <v>-4</v>
      </c>
      <c r="AR201" s="2">
        <f t="shared" si="18"/>
        <v>7.33</v>
      </c>
      <c r="AS201" s="342">
        <v>12</v>
      </c>
    </row>
    <row r="202" spans="1:46" ht="30" customHeight="1" x14ac:dyDescent="0.25">
      <c r="A202" s="418" t="s">
        <v>1472</v>
      </c>
      <c r="B202" s="405" t="s">
        <v>312</v>
      </c>
      <c r="C202" s="419" t="s">
        <v>1306</v>
      </c>
      <c r="D202" s="420" t="s">
        <v>1474</v>
      </c>
      <c r="E202" s="421"/>
      <c r="F202" s="421" t="s">
        <v>220</v>
      </c>
      <c r="G202" s="406">
        <v>1</v>
      </c>
      <c r="H202" s="39"/>
      <c r="I202" s="406">
        <v>1</v>
      </c>
      <c r="J202" s="406">
        <v>0</v>
      </c>
      <c r="K202" s="406">
        <v>1</v>
      </c>
      <c r="L202" s="39" t="s">
        <v>558</v>
      </c>
      <c r="M202" s="321">
        <v>3</v>
      </c>
      <c r="N202" s="322">
        <v>8</v>
      </c>
      <c r="O202" s="323" t="s">
        <v>152</v>
      </c>
      <c r="P202" s="323" t="s">
        <v>267</v>
      </c>
      <c r="Q202" s="323">
        <v>1.33</v>
      </c>
      <c r="R202" s="406" t="s">
        <v>128</v>
      </c>
      <c r="S202" s="405" t="s">
        <v>264</v>
      </c>
      <c r="T202" s="406">
        <v>3.77</v>
      </c>
      <c r="U202" s="405" t="s">
        <v>265</v>
      </c>
      <c r="V202" s="406"/>
      <c r="W202" s="405" t="s">
        <v>167</v>
      </c>
      <c r="X202" s="406">
        <v>0.56999999999999995</v>
      </c>
      <c r="Y202" s="406" t="s">
        <v>226</v>
      </c>
      <c r="Z202" s="45" t="s">
        <v>1655</v>
      </c>
      <c r="AA202" s="325"/>
      <c r="AB202" s="325"/>
      <c r="AC202" s="325"/>
      <c r="AD202" s="326"/>
      <c r="AE202" s="337"/>
      <c r="AF202" s="39"/>
      <c r="AG202" s="39"/>
      <c r="AH202" s="39" t="s">
        <v>326</v>
      </c>
      <c r="AI202" s="39"/>
      <c r="AJ202" s="39"/>
      <c r="AK202" s="39"/>
      <c r="AL202" s="39"/>
      <c r="AM202" s="39"/>
      <c r="AN202" s="327" t="s">
        <v>326</v>
      </c>
      <c r="AO202" s="39">
        <f t="shared" si="17"/>
        <v>3.77</v>
      </c>
      <c r="AP202" s="2">
        <v>5</v>
      </c>
      <c r="AR202" s="2" t="str">
        <f t="shared" si="18"/>
        <v/>
      </c>
    </row>
    <row r="203" spans="1:46" ht="30" customHeight="1" x14ac:dyDescent="0.25">
      <c r="A203" s="418"/>
      <c r="B203" s="405" t="s">
        <v>312</v>
      </c>
      <c r="C203" s="419"/>
      <c r="D203" s="420"/>
      <c r="E203" s="421"/>
      <c r="F203" s="421"/>
      <c r="G203" s="406">
        <v>1</v>
      </c>
      <c r="H203" s="39"/>
      <c r="I203" s="406">
        <v>0</v>
      </c>
      <c r="J203" s="406">
        <v>1</v>
      </c>
      <c r="K203" s="406">
        <v>1</v>
      </c>
      <c r="L203" s="39" t="s">
        <v>559</v>
      </c>
      <c r="M203" s="321">
        <v>3</v>
      </c>
      <c r="N203" s="322">
        <v>10</v>
      </c>
      <c r="O203" s="323" t="s">
        <v>152</v>
      </c>
      <c r="P203" s="323" t="s">
        <v>267</v>
      </c>
      <c r="Q203" s="323">
        <v>1.33</v>
      </c>
      <c r="R203" s="406" t="s">
        <v>128</v>
      </c>
      <c r="S203" s="405" t="s">
        <v>264</v>
      </c>
      <c r="T203" s="406">
        <v>3.77</v>
      </c>
      <c r="U203" s="405" t="s">
        <v>265</v>
      </c>
      <c r="V203" s="406"/>
      <c r="W203" s="405" t="s">
        <v>167</v>
      </c>
      <c r="X203" s="406">
        <v>0.56999999999999995</v>
      </c>
      <c r="Y203" s="406" t="s">
        <v>226</v>
      </c>
      <c r="Z203" s="45" t="s">
        <v>1655</v>
      </c>
      <c r="AA203" s="325"/>
      <c r="AB203" s="325"/>
      <c r="AC203" s="325"/>
      <c r="AD203" s="325" t="s">
        <v>1079</v>
      </c>
      <c r="AE203" s="337"/>
      <c r="AF203" s="39"/>
      <c r="AG203" s="39"/>
      <c r="AH203" s="39" t="s">
        <v>326</v>
      </c>
      <c r="AI203" s="39"/>
      <c r="AJ203" s="39"/>
      <c r="AK203" s="39"/>
      <c r="AL203" s="39"/>
      <c r="AM203" s="39"/>
      <c r="AN203" s="327" t="s">
        <v>326</v>
      </c>
      <c r="AO203" s="39">
        <f t="shared" si="17"/>
        <v>3.77</v>
      </c>
      <c r="AP203" s="2">
        <v>5</v>
      </c>
      <c r="AR203" s="2" t="str">
        <f t="shared" si="18"/>
        <v/>
      </c>
    </row>
    <row r="204" spans="1:46" ht="30" customHeight="1" x14ac:dyDescent="0.25">
      <c r="A204" s="418"/>
      <c r="B204" s="405" t="s">
        <v>312</v>
      </c>
      <c r="C204" s="419"/>
      <c r="D204" s="420"/>
      <c r="E204" s="421"/>
      <c r="F204" s="421" t="s">
        <v>156</v>
      </c>
      <c r="G204" s="406">
        <v>2</v>
      </c>
      <c r="H204" s="39"/>
      <c r="I204" s="406">
        <v>1</v>
      </c>
      <c r="J204" s="406">
        <v>0</v>
      </c>
      <c r="K204" s="406">
        <v>1</v>
      </c>
      <c r="L204" s="39" t="s">
        <v>558</v>
      </c>
      <c r="M204" s="321">
        <v>3</v>
      </c>
      <c r="N204" s="322">
        <v>10</v>
      </c>
      <c r="O204" s="323" t="s">
        <v>152</v>
      </c>
      <c r="P204" s="323" t="s">
        <v>267</v>
      </c>
      <c r="Q204" s="323">
        <v>1.33</v>
      </c>
      <c r="R204" s="406" t="s">
        <v>231</v>
      </c>
      <c r="S204" s="405" t="s">
        <v>269</v>
      </c>
      <c r="T204" s="406">
        <v>5.93</v>
      </c>
      <c r="U204" s="405" t="s">
        <v>265</v>
      </c>
      <c r="V204" s="406"/>
      <c r="W204" s="405" t="s">
        <v>267</v>
      </c>
      <c r="X204" s="406">
        <v>0.73</v>
      </c>
      <c r="Y204" s="406" t="s">
        <v>226</v>
      </c>
      <c r="Z204" s="45" t="s">
        <v>1655</v>
      </c>
      <c r="AA204" s="325"/>
      <c r="AB204" s="325"/>
      <c r="AC204" s="325"/>
      <c r="AD204" s="326"/>
      <c r="AE204" s="337"/>
      <c r="AF204" s="39"/>
      <c r="AG204" s="39"/>
      <c r="AH204" s="39" t="s">
        <v>326</v>
      </c>
      <c r="AI204" s="39"/>
      <c r="AJ204" s="39"/>
      <c r="AK204" s="39"/>
      <c r="AL204" s="39"/>
      <c r="AM204" s="39"/>
      <c r="AN204" s="327" t="s">
        <v>326</v>
      </c>
      <c r="AO204" s="39">
        <f t="shared" si="17"/>
        <v>5.93</v>
      </c>
      <c r="AP204" s="2">
        <v>8</v>
      </c>
      <c r="AR204" s="2" t="str">
        <f t="shared" si="18"/>
        <v/>
      </c>
    </row>
    <row r="205" spans="1:46" ht="30" customHeight="1" thickBot="1" x14ac:dyDescent="0.3">
      <c r="A205" s="422"/>
      <c r="B205" s="407" t="s">
        <v>312</v>
      </c>
      <c r="C205" s="423"/>
      <c r="D205" s="424"/>
      <c r="E205" s="425"/>
      <c r="F205" s="425"/>
      <c r="G205" s="408">
        <v>2</v>
      </c>
      <c r="H205" s="42"/>
      <c r="I205" s="408">
        <v>0</v>
      </c>
      <c r="J205" s="408">
        <v>1</v>
      </c>
      <c r="K205" s="408">
        <v>1</v>
      </c>
      <c r="L205" s="42" t="s">
        <v>559</v>
      </c>
      <c r="M205" s="329">
        <v>3</v>
      </c>
      <c r="N205" s="330">
        <v>13</v>
      </c>
      <c r="O205" s="331" t="s">
        <v>152</v>
      </c>
      <c r="P205" s="331" t="s">
        <v>267</v>
      </c>
      <c r="Q205" s="331">
        <v>1.33</v>
      </c>
      <c r="R205" s="408" t="s">
        <v>231</v>
      </c>
      <c r="S205" s="407" t="s">
        <v>269</v>
      </c>
      <c r="T205" s="408">
        <v>5.93</v>
      </c>
      <c r="U205" s="407" t="s">
        <v>265</v>
      </c>
      <c r="V205" s="408"/>
      <c r="W205" s="407" t="s">
        <v>267</v>
      </c>
      <c r="X205" s="408">
        <v>0.73</v>
      </c>
      <c r="Y205" s="408" t="s">
        <v>226</v>
      </c>
      <c r="Z205" s="44" t="s">
        <v>1655</v>
      </c>
      <c r="AA205" s="333"/>
      <c r="AB205" s="333"/>
      <c r="AC205" s="333"/>
      <c r="AD205" s="333" t="s">
        <v>1079</v>
      </c>
      <c r="AE205" s="344"/>
      <c r="AF205" s="42"/>
      <c r="AG205" s="42"/>
      <c r="AH205" s="42" t="s">
        <v>326</v>
      </c>
      <c r="AI205" s="42"/>
      <c r="AJ205" s="42"/>
      <c r="AK205" s="42"/>
      <c r="AL205" s="42"/>
      <c r="AM205" s="42"/>
      <c r="AN205" s="335" t="s">
        <v>326</v>
      </c>
      <c r="AO205" s="39">
        <f t="shared" si="17"/>
        <v>5.93</v>
      </c>
      <c r="AP205" s="2">
        <v>8</v>
      </c>
      <c r="AR205" s="2" t="str">
        <f t="shared" si="18"/>
        <v/>
      </c>
    </row>
  </sheetData>
  <autoFilter ref="A1:AP181">
    <filterColumn colId="8" showButton="0"/>
    <filterColumn colId="9" showButton="0"/>
    <filterColumn colId="18" showButton="0"/>
    <filterColumn colId="20" showButton="0"/>
    <filterColumn colId="22" showButton="0"/>
  </autoFilter>
  <mergeCells count="310">
    <mergeCell ref="A178:A181"/>
    <mergeCell ref="C178:C181"/>
    <mergeCell ref="D178:D181"/>
    <mergeCell ref="E178:E181"/>
    <mergeCell ref="F178:F179"/>
    <mergeCell ref="F180:F181"/>
    <mergeCell ref="A170:A173"/>
    <mergeCell ref="C170:C173"/>
    <mergeCell ref="D170:D173"/>
    <mergeCell ref="E170:E173"/>
    <mergeCell ref="F170:F171"/>
    <mergeCell ref="F172:F173"/>
    <mergeCell ref="A174:A177"/>
    <mergeCell ref="C174:C177"/>
    <mergeCell ref="D174:D177"/>
    <mergeCell ref="E174:E177"/>
    <mergeCell ref="F174:F175"/>
    <mergeCell ref="F176:F177"/>
    <mergeCell ref="A74:A77"/>
    <mergeCell ref="C74:C77"/>
    <mergeCell ref="D74:D77"/>
    <mergeCell ref="E74:E77"/>
    <mergeCell ref="F74:F75"/>
    <mergeCell ref="F76:F77"/>
    <mergeCell ref="A78:A81"/>
    <mergeCell ref="C78:C81"/>
    <mergeCell ref="D78:D81"/>
    <mergeCell ref="E78:E81"/>
    <mergeCell ref="F78:F79"/>
    <mergeCell ref="F80:F81"/>
    <mergeCell ref="A154:A157"/>
    <mergeCell ref="C154:C157"/>
    <mergeCell ref="D154:D157"/>
    <mergeCell ref="E154:E157"/>
    <mergeCell ref="F154:F155"/>
    <mergeCell ref="F156:F157"/>
    <mergeCell ref="A62:A65"/>
    <mergeCell ref="C62:C65"/>
    <mergeCell ref="D62:D65"/>
    <mergeCell ref="E62:E65"/>
    <mergeCell ref="F62:F63"/>
    <mergeCell ref="F64:F65"/>
    <mergeCell ref="A66:A69"/>
    <mergeCell ref="C66:C69"/>
    <mergeCell ref="D66:D69"/>
    <mergeCell ref="E66:E69"/>
    <mergeCell ref="F66:F67"/>
    <mergeCell ref="F68:F69"/>
    <mergeCell ref="A70:A73"/>
    <mergeCell ref="C70:C73"/>
    <mergeCell ref="D70:D73"/>
    <mergeCell ref="E70:E73"/>
    <mergeCell ref="F70:F71"/>
    <mergeCell ref="F72:F73"/>
    <mergeCell ref="A146:A149"/>
    <mergeCell ref="C146:C149"/>
    <mergeCell ref="D146:D149"/>
    <mergeCell ref="E146:E149"/>
    <mergeCell ref="F146:F147"/>
    <mergeCell ref="F148:F149"/>
    <mergeCell ref="A150:A153"/>
    <mergeCell ref="C150:C153"/>
    <mergeCell ref="D150:D153"/>
    <mergeCell ref="E150:E153"/>
    <mergeCell ref="F150:F151"/>
    <mergeCell ref="F152:F153"/>
    <mergeCell ref="E134:E137"/>
    <mergeCell ref="D138:D141"/>
    <mergeCell ref="D142:D145"/>
    <mergeCell ref="F138:F139"/>
    <mergeCell ref="F140:F141"/>
    <mergeCell ref="F142:F143"/>
    <mergeCell ref="F144:F145"/>
    <mergeCell ref="E110:E113"/>
    <mergeCell ref="E114:E117"/>
    <mergeCell ref="E118:E121"/>
    <mergeCell ref="E122:E125"/>
    <mergeCell ref="E126:E129"/>
    <mergeCell ref="F136:F137"/>
    <mergeCell ref="D134:D137"/>
    <mergeCell ref="E138:E141"/>
    <mergeCell ref="F134:F135"/>
    <mergeCell ref="F118:F119"/>
    <mergeCell ref="F120:F121"/>
    <mergeCell ref="F122:F123"/>
    <mergeCell ref="F124:F125"/>
    <mergeCell ref="F126:F127"/>
    <mergeCell ref="E142:E145"/>
    <mergeCell ref="D126:D129"/>
    <mergeCell ref="E130:E133"/>
    <mergeCell ref="U1:V1"/>
    <mergeCell ref="W1:X1"/>
    <mergeCell ref="D18:D21"/>
    <mergeCell ref="D58:D61"/>
    <mergeCell ref="I1:K1"/>
    <mergeCell ref="D54:D57"/>
    <mergeCell ref="D46:D49"/>
    <mergeCell ref="D42:D45"/>
    <mergeCell ref="D2:D5"/>
    <mergeCell ref="S1:T1"/>
    <mergeCell ref="F2:F3"/>
    <mergeCell ref="D10:D13"/>
    <mergeCell ref="D22:D25"/>
    <mergeCell ref="D6:D9"/>
    <mergeCell ref="D14:D17"/>
    <mergeCell ref="D34:D37"/>
    <mergeCell ref="D30:D33"/>
    <mergeCell ref="D50:D53"/>
    <mergeCell ref="F18:F19"/>
    <mergeCell ref="E42:E45"/>
    <mergeCell ref="E46:E49"/>
    <mergeCell ref="E50:E53"/>
    <mergeCell ref="E54:E57"/>
    <mergeCell ref="E58:E61"/>
    <mergeCell ref="F4:F5"/>
    <mergeCell ref="F10:F11"/>
    <mergeCell ref="F12:F13"/>
    <mergeCell ref="F22:F23"/>
    <mergeCell ref="F24:F25"/>
    <mergeCell ref="F6:F7"/>
    <mergeCell ref="F8:F9"/>
    <mergeCell ref="F14:F15"/>
    <mergeCell ref="E2:E5"/>
    <mergeCell ref="E6:E9"/>
    <mergeCell ref="E10:E13"/>
    <mergeCell ref="E14:E17"/>
    <mergeCell ref="E18:E21"/>
    <mergeCell ref="E22:E25"/>
    <mergeCell ref="F16:F17"/>
    <mergeCell ref="F20:F21"/>
    <mergeCell ref="C126:C129"/>
    <mergeCell ref="F58:F59"/>
    <mergeCell ref="F60:F61"/>
    <mergeCell ref="F54:F55"/>
    <mergeCell ref="F56:F57"/>
    <mergeCell ref="F30:F31"/>
    <mergeCell ref="F32:F33"/>
    <mergeCell ref="F50:F51"/>
    <mergeCell ref="F52:F53"/>
    <mergeCell ref="F38:F39"/>
    <mergeCell ref="F40:F41"/>
    <mergeCell ref="F46:F47"/>
    <mergeCell ref="F48:F49"/>
    <mergeCell ref="F42:F43"/>
    <mergeCell ref="F44:F45"/>
    <mergeCell ref="E38:E41"/>
    <mergeCell ref="E30:E33"/>
    <mergeCell ref="E34:E37"/>
    <mergeCell ref="C114:C117"/>
    <mergeCell ref="C118:C121"/>
    <mergeCell ref="C122:C125"/>
    <mergeCell ref="F128:F129"/>
    <mergeCell ref="D26:D29"/>
    <mergeCell ref="D38:D41"/>
    <mergeCell ref="F26:F27"/>
    <mergeCell ref="F28:F29"/>
    <mergeCell ref="F34:F35"/>
    <mergeCell ref="F36:F37"/>
    <mergeCell ref="E26:E29"/>
    <mergeCell ref="D102:D105"/>
    <mergeCell ref="D106:D109"/>
    <mergeCell ref="F102:F103"/>
    <mergeCell ref="F130:F131"/>
    <mergeCell ref="F132:F133"/>
    <mergeCell ref="F108:F109"/>
    <mergeCell ref="F110:F111"/>
    <mergeCell ref="F112:F113"/>
    <mergeCell ref="F114:F115"/>
    <mergeCell ref="F116:F117"/>
    <mergeCell ref="D130:D133"/>
    <mergeCell ref="F104:F105"/>
    <mergeCell ref="F106:F107"/>
    <mergeCell ref="E102:E105"/>
    <mergeCell ref="E106:E109"/>
    <mergeCell ref="D110:D113"/>
    <mergeCell ref="D114:D117"/>
    <mergeCell ref="D118:D121"/>
    <mergeCell ref="D122:D125"/>
    <mergeCell ref="A142:A145"/>
    <mergeCell ref="A2:A5"/>
    <mergeCell ref="A6:A9"/>
    <mergeCell ref="A10:A13"/>
    <mergeCell ref="A14:A17"/>
    <mergeCell ref="A18:A21"/>
    <mergeCell ref="A22:A25"/>
    <mergeCell ref="A26:A29"/>
    <mergeCell ref="A30:A33"/>
    <mergeCell ref="A34:A37"/>
    <mergeCell ref="A38:A41"/>
    <mergeCell ref="A42:A45"/>
    <mergeCell ref="A46:A49"/>
    <mergeCell ref="A50:A53"/>
    <mergeCell ref="A54:A57"/>
    <mergeCell ref="A58:A61"/>
    <mergeCell ref="A102:A105"/>
    <mergeCell ref="A106:A109"/>
    <mergeCell ref="A110:A113"/>
    <mergeCell ref="A114:A117"/>
    <mergeCell ref="A130:A133"/>
    <mergeCell ref="A118:A121"/>
    <mergeCell ref="A122:A125"/>
    <mergeCell ref="A126:A129"/>
    <mergeCell ref="C130:C133"/>
    <mergeCell ref="C134:C137"/>
    <mergeCell ref="C138:C141"/>
    <mergeCell ref="C142:C145"/>
    <mergeCell ref="A134:A137"/>
    <mergeCell ref="A138:A141"/>
    <mergeCell ref="C2:C5"/>
    <mergeCell ref="C6:C9"/>
    <mergeCell ref="C10:C13"/>
    <mergeCell ref="C14:C17"/>
    <mergeCell ref="C18:C21"/>
    <mergeCell ref="C22:C25"/>
    <mergeCell ref="C26:C29"/>
    <mergeCell ref="C30:C33"/>
    <mergeCell ref="C34:C37"/>
    <mergeCell ref="C38:C41"/>
    <mergeCell ref="C42:C45"/>
    <mergeCell ref="C46:C49"/>
    <mergeCell ref="C50:C53"/>
    <mergeCell ref="C54:C57"/>
    <mergeCell ref="C58:C61"/>
    <mergeCell ref="C102:C105"/>
    <mergeCell ref="C106:C109"/>
    <mergeCell ref="C110:C113"/>
    <mergeCell ref="A82:A85"/>
    <mergeCell ref="C82:C85"/>
    <mergeCell ref="D82:D85"/>
    <mergeCell ref="E82:E85"/>
    <mergeCell ref="F82:F83"/>
    <mergeCell ref="F84:F85"/>
    <mergeCell ref="A86:A89"/>
    <mergeCell ref="C86:C89"/>
    <mergeCell ref="D86:D89"/>
    <mergeCell ref="E86:E89"/>
    <mergeCell ref="F86:F87"/>
    <mergeCell ref="F88:F89"/>
    <mergeCell ref="A98:A101"/>
    <mergeCell ref="C98:C101"/>
    <mergeCell ref="D98:D101"/>
    <mergeCell ref="E98:E101"/>
    <mergeCell ref="F98:F99"/>
    <mergeCell ref="F100:F101"/>
    <mergeCell ref="A90:A93"/>
    <mergeCell ref="C90:C93"/>
    <mergeCell ref="D90:D93"/>
    <mergeCell ref="E90:E93"/>
    <mergeCell ref="F90:F91"/>
    <mergeCell ref="F92:F93"/>
    <mergeCell ref="A94:A97"/>
    <mergeCell ref="C94:C97"/>
    <mergeCell ref="D94:D97"/>
    <mergeCell ref="E94:E97"/>
    <mergeCell ref="F94:F95"/>
    <mergeCell ref="F96:F97"/>
    <mergeCell ref="A166:A169"/>
    <mergeCell ref="C166:C169"/>
    <mergeCell ref="D166:D169"/>
    <mergeCell ref="E166:E169"/>
    <mergeCell ref="F166:F167"/>
    <mergeCell ref="F168:F169"/>
    <mergeCell ref="A158:A161"/>
    <mergeCell ref="C158:C161"/>
    <mergeCell ref="D158:D161"/>
    <mergeCell ref="E158:E161"/>
    <mergeCell ref="F158:F159"/>
    <mergeCell ref="F160:F161"/>
    <mergeCell ref="A162:A165"/>
    <mergeCell ref="C162:C165"/>
    <mergeCell ref="D162:D165"/>
    <mergeCell ref="E162:E165"/>
    <mergeCell ref="F162:F163"/>
    <mergeCell ref="F164:F165"/>
    <mergeCell ref="A182:A185"/>
    <mergeCell ref="C182:C185"/>
    <mergeCell ref="D182:D185"/>
    <mergeCell ref="E182:E185"/>
    <mergeCell ref="F182:F183"/>
    <mergeCell ref="F184:F185"/>
    <mergeCell ref="A186:A189"/>
    <mergeCell ref="C186:C189"/>
    <mergeCell ref="D186:D189"/>
    <mergeCell ref="E186:E189"/>
    <mergeCell ref="F186:F187"/>
    <mergeCell ref="F188:F189"/>
    <mergeCell ref="A190:A193"/>
    <mergeCell ref="C190:C193"/>
    <mergeCell ref="D190:D193"/>
    <mergeCell ref="E190:E193"/>
    <mergeCell ref="F190:F191"/>
    <mergeCell ref="F192:F193"/>
    <mergeCell ref="A194:A197"/>
    <mergeCell ref="C194:C197"/>
    <mergeCell ref="D194:D197"/>
    <mergeCell ref="E194:E197"/>
    <mergeCell ref="F194:F195"/>
    <mergeCell ref="F196:F197"/>
    <mergeCell ref="A198:A201"/>
    <mergeCell ref="C198:C201"/>
    <mergeCell ref="D198:D201"/>
    <mergeCell ref="E198:E201"/>
    <mergeCell ref="F198:F199"/>
    <mergeCell ref="F200:F201"/>
    <mergeCell ref="A202:A205"/>
    <mergeCell ref="C202:C205"/>
    <mergeCell ref="D202:D205"/>
    <mergeCell ref="E202:E205"/>
    <mergeCell ref="F202:F203"/>
    <mergeCell ref="F204:F205"/>
  </mergeCells>
  <pageMargins left="0.7" right="0.7" top="0.75" bottom="0.75" header="0.3" footer="0.3"/>
  <pageSetup paperSize="9" orientation="portrait" r:id="rId1"/>
  <ignoredErrors>
    <ignoredError sqref="A2" twoDigitTextYear="1"/>
  </ignoredError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2"/>
  <sheetViews>
    <sheetView topLeftCell="A10" workbookViewId="0">
      <selection activeCell="B22" sqref="B22"/>
    </sheetView>
  </sheetViews>
  <sheetFormatPr baseColWidth="10" defaultRowHeight="15.75" x14ac:dyDescent="0.3"/>
  <cols>
    <col min="1" max="1" width="17" style="1" bestFit="1" customWidth="1"/>
    <col min="2" max="2" width="12.42578125" bestFit="1" customWidth="1"/>
    <col min="3" max="3" width="115.7109375" style="65" customWidth="1"/>
    <col min="4" max="4" width="115.7109375" style="18" customWidth="1"/>
  </cols>
  <sheetData>
    <row r="1" spans="1:4" x14ac:dyDescent="0.3">
      <c r="B1" s="33" t="s">
        <v>603</v>
      </c>
      <c r="D1" s="18" t="s">
        <v>604</v>
      </c>
    </row>
    <row r="2" spans="1:4" x14ac:dyDescent="0.3">
      <c r="A2" s="1" t="s">
        <v>227</v>
      </c>
      <c r="B2" s="33" t="s">
        <v>624</v>
      </c>
      <c r="C2" s="65" t="s">
        <v>1296</v>
      </c>
      <c r="D2" s="18" t="s">
        <v>625</v>
      </c>
    </row>
    <row r="3" spans="1:4" x14ac:dyDescent="0.3">
      <c r="A3" s="1" t="s">
        <v>1149</v>
      </c>
      <c r="B3" s="33" t="s">
        <v>616</v>
      </c>
      <c r="C3" s="65" t="s">
        <v>1150</v>
      </c>
      <c r="D3" s="18" t="s">
        <v>617</v>
      </c>
    </row>
    <row r="4" spans="1:4" ht="31.5" x14ac:dyDescent="0.3">
      <c r="A4" s="1" t="s">
        <v>1128</v>
      </c>
      <c r="B4" s="33" t="s">
        <v>618</v>
      </c>
      <c r="C4" s="65" t="s">
        <v>1129</v>
      </c>
      <c r="D4" s="18" t="s">
        <v>619</v>
      </c>
    </row>
    <row r="5" spans="1:4" x14ac:dyDescent="0.3">
      <c r="A5" s="1" t="s">
        <v>1102</v>
      </c>
      <c r="B5" s="33" t="s">
        <v>569</v>
      </c>
      <c r="C5" s="65" t="s">
        <v>1103</v>
      </c>
      <c r="D5" s="18" t="s">
        <v>570</v>
      </c>
    </row>
    <row r="6" spans="1:4" ht="31.5" x14ac:dyDescent="0.3">
      <c r="A6" s="1" t="s">
        <v>1097</v>
      </c>
      <c r="B6" s="33" t="s">
        <v>614</v>
      </c>
      <c r="C6" s="65" t="s">
        <v>1297</v>
      </c>
      <c r="D6" s="18" t="s">
        <v>615</v>
      </c>
    </row>
    <row r="7" spans="1:4" ht="30.75" x14ac:dyDescent="0.3">
      <c r="A7" s="1" t="s">
        <v>670</v>
      </c>
      <c r="B7" s="33" t="s">
        <v>582</v>
      </c>
      <c r="D7" s="18" t="s">
        <v>671</v>
      </c>
    </row>
    <row r="8" spans="1:4" x14ac:dyDescent="0.3">
      <c r="A8" s="1" t="s">
        <v>1137</v>
      </c>
      <c r="B8" s="33" t="s">
        <v>579</v>
      </c>
      <c r="C8" s="65" t="s">
        <v>1138</v>
      </c>
      <c r="D8" s="18" t="s">
        <v>580</v>
      </c>
    </row>
    <row r="9" spans="1:4" x14ac:dyDescent="0.3">
      <c r="B9" s="33" t="s">
        <v>599</v>
      </c>
      <c r="D9" s="18" t="s">
        <v>600</v>
      </c>
    </row>
    <row r="10" spans="1:4" x14ac:dyDescent="0.3">
      <c r="B10" s="33" t="s">
        <v>597</v>
      </c>
      <c r="D10" s="18" t="s">
        <v>598</v>
      </c>
    </row>
    <row r="11" spans="1:4" ht="31.5" x14ac:dyDescent="0.3">
      <c r="A11" s="1" t="s">
        <v>1111</v>
      </c>
      <c r="B11" s="33" t="s">
        <v>611</v>
      </c>
      <c r="C11" s="65" t="s">
        <v>1112</v>
      </c>
      <c r="D11" s="18" t="s">
        <v>612</v>
      </c>
    </row>
    <row r="12" spans="1:4" ht="30.75" x14ac:dyDescent="0.3">
      <c r="B12" s="33" t="s">
        <v>605</v>
      </c>
      <c r="D12" s="18" t="s">
        <v>606</v>
      </c>
    </row>
    <row r="13" spans="1:4" ht="31.5" x14ac:dyDescent="0.3">
      <c r="A13" s="1" t="s">
        <v>251</v>
      </c>
      <c r="B13" s="33" t="s">
        <v>632</v>
      </c>
      <c r="C13" s="65" t="s">
        <v>1113</v>
      </c>
      <c r="D13" s="18" t="s">
        <v>633</v>
      </c>
    </row>
    <row r="14" spans="1:4" x14ac:dyDescent="0.3">
      <c r="A14" s="1" t="s">
        <v>1117</v>
      </c>
      <c r="B14" s="33" t="s">
        <v>577</v>
      </c>
      <c r="C14" s="65" t="s">
        <v>1118</v>
      </c>
      <c r="D14" s="18" t="s">
        <v>578</v>
      </c>
    </row>
    <row r="15" spans="1:4" ht="30.75" x14ac:dyDescent="0.3">
      <c r="B15" s="33" t="s">
        <v>585</v>
      </c>
      <c r="D15" s="18" t="s">
        <v>586</v>
      </c>
    </row>
    <row r="16" spans="1:4" x14ac:dyDescent="0.3">
      <c r="B16" s="33" t="s">
        <v>591</v>
      </c>
      <c r="D16" s="18" t="s">
        <v>592</v>
      </c>
    </row>
    <row r="17" spans="1:4" x14ac:dyDescent="0.3">
      <c r="B17" s="33" t="s">
        <v>607</v>
      </c>
      <c r="D17" s="18" t="s">
        <v>608</v>
      </c>
    </row>
    <row r="18" spans="1:4" x14ac:dyDescent="0.3">
      <c r="A18" s="1" t="s">
        <v>1141</v>
      </c>
      <c r="B18" s="33" t="s">
        <v>639</v>
      </c>
      <c r="C18" s="65" t="s">
        <v>1143</v>
      </c>
      <c r="D18" s="18" t="s">
        <v>640</v>
      </c>
    </row>
    <row r="19" spans="1:4" ht="30.75" x14ac:dyDescent="0.3">
      <c r="A19" s="1" t="s">
        <v>1116</v>
      </c>
      <c r="B19" s="33" t="s">
        <v>631</v>
      </c>
      <c r="C19" s="65" t="s">
        <v>1298</v>
      </c>
      <c r="D19" s="18" t="s">
        <v>686</v>
      </c>
    </row>
    <row r="20" spans="1:4" ht="31.5" x14ac:dyDescent="0.3">
      <c r="A20" s="1" t="s">
        <v>1139</v>
      </c>
      <c r="B20" s="33" t="s">
        <v>637</v>
      </c>
      <c r="C20" s="65" t="s">
        <v>1140</v>
      </c>
      <c r="D20" s="18" t="s">
        <v>638</v>
      </c>
    </row>
    <row r="21" spans="1:4" x14ac:dyDescent="0.3">
      <c r="B21" s="33" t="s">
        <v>587</v>
      </c>
      <c r="D21" s="18" t="s">
        <v>588</v>
      </c>
    </row>
    <row r="22" spans="1:4" x14ac:dyDescent="0.3">
      <c r="B22" s="33" t="s">
        <v>589</v>
      </c>
      <c r="D22" s="18" t="s">
        <v>590</v>
      </c>
    </row>
    <row r="23" spans="1:4" x14ac:dyDescent="0.3">
      <c r="A23" s="1" t="s">
        <v>1099</v>
      </c>
      <c r="B23" s="33" t="s">
        <v>572</v>
      </c>
      <c r="C23" s="65" t="s">
        <v>1100</v>
      </c>
      <c r="D23" s="18" t="s">
        <v>574</v>
      </c>
    </row>
    <row r="24" spans="1:4" x14ac:dyDescent="0.3">
      <c r="A24" s="1" t="s">
        <v>571</v>
      </c>
      <c r="B24" s="33" t="s">
        <v>571</v>
      </c>
      <c r="C24" s="65" t="s">
        <v>1104</v>
      </c>
      <c r="D24" s="18" t="s">
        <v>573</v>
      </c>
    </row>
    <row r="25" spans="1:4" x14ac:dyDescent="0.3">
      <c r="A25" s="1" t="s">
        <v>1095</v>
      </c>
      <c r="B25" s="33" t="s">
        <v>242</v>
      </c>
      <c r="C25" s="65" t="s">
        <v>1098</v>
      </c>
      <c r="D25" s="18" t="s">
        <v>613</v>
      </c>
    </row>
    <row r="26" spans="1:4" x14ac:dyDescent="0.3">
      <c r="A26" s="1" t="s">
        <v>134</v>
      </c>
      <c r="B26" s="33" t="s">
        <v>593</v>
      </c>
      <c r="C26" s="65" t="s">
        <v>1120</v>
      </c>
      <c r="D26" s="18" t="s">
        <v>594</v>
      </c>
    </row>
    <row r="27" spans="1:4" x14ac:dyDescent="0.3">
      <c r="A27" s="1" t="s">
        <v>260</v>
      </c>
      <c r="B27" s="33" t="s">
        <v>581</v>
      </c>
      <c r="C27" s="65" t="s">
        <v>1131</v>
      </c>
      <c r="D27" s="18" t="s">
        <v>672</v>
      </c>
    </row>
    <row r="28" spans="1:4" x14ac:dyDescent="0.3">
      <c r="B28" s="33" t="s">
        <v>609</v>
      </c>
      <c r="D28" s="18" t="s">
        <v>610</v>
      </c>
    </row>
    <row r="29" spans="1:4" x14ac:dyDescent="0.3">
      <c r="B29" s="33" t="s">
        <v>575</v>
      </c>
      <c r="D29" s="18" t="s">
        <v>576</v>
      </c>
    </row>
    <row r="30" spans="1:4" x14ac:dyDescent="0.3">
      <c r="A30" s="1" t="s">
        <v>1105</v>
      </c>
      <c r="B30" s="33" t="s">
        <v>620</v>
      </c>
      <c r="C30" s="65" t="s">
        <v>1106</v>
      </c>
      <c r="D30" s="18" t="s">
        <v>621</v>
      </c>
    </row>
    <row r="31" spans="1:4" ht="31.5" x14ac:dyDescent="0.3">
      <c r="A31" s="1" t="s">
        <v>1132</v>
      </c>
      <c r="B31" s="33" t="s">
        <v>643</v>
      </c>
      <c r="C31" s="65" t="s">
        <v>1133</v>
      </c>
      <c r="D31" s="18" t="s">
        <v>644</v>
      </c>
    </row>
    <row r="32" spans="1:4" x14ac:dyDescent="0.3">
      <c r="A32" s="1" t="s">
        <v>410</v>
      </c>
      <c r="B32" s="33" t="s">
        <v>628</v>
      </c>
      <c r="C32" s="65" t="s">
        <v>1114</v>
      </c>
      <c r="D32" s="18" t="s">
        <v>634</v>
      </c>
    </row>
    <row r="33" spans="1:4" x14ac:dyDescent="0.3">
      <c r="A33" s="1" t="s">
        <v>1107</v>
      </c>
      <c r="B33" s="33" t="s">
        <v>635</v>
      </c>
      <c r="C33" s="65" t="s">
        <v>1108</v>
      </c>
      <c r="D33" s="18" t="s">
        <v>636</v>
      </c>
    </row>
    <row r="34" spans="1:4" x14ac:dyDescent="0.3">
      <c r="A34" s="1" t="s">
        <v>1134</v>
      </c>
      <c r="B34" s="33" t="s">
        <v>645</v>
      </c>
      <c r="C34" s="65" t="s">
        <v>1135</v>
      </c>
      <c r="D34" s="18" t="s">
        <v>646</v>
      </c>
    </row>
    <row r="35" spans="1:4" ht="31.5" x14ac:dyDescent="0.3">
      <c r="A35" s="1" t="s">
        <v>1121</v>
      </c>
      <c r="B35" s="33" t="s">
        <v>626</v>
      </c>
      <c r="C35" s="65" t="s">
        <v>1122</v>
      </c>
      <c r="D35" s="18" t="s">
        <v>627</v>
      </c>
    </row>
    <row r="36" spans="1:4" ht="30.75" x14ac:dyDescent="0.3">
      <c r="B36" s="33" t="s">
        <v>595</v>
      </c>
      <c r="D36" s="18" t="s">
        <v>596</v>
      </c>
    </row>
    <row r="37" spans="1:4" ht="30.75" x14ac:dyDescent="0.3">
      <c r="A37" s="1" t="s">
        <v>253</v>
      </c>
      <c r="B37" s="33" t="s">
        <v>629</v>
      </c>
      <c r="C37" s="65" t="s">
        <v>1101</v>
      </c>
      <c r="D37" s="18" t="s">
        <v>630</v>
      </c>
    </row>
    <row r="38" spans="1:4" x14ac:dyDescent="0.3">
      <c r="A38" s="1" t="s">
        <v>1144</v>
      </c>
      <c r="B38" s="33" t="s">
        <v>641</v>
      </c>
      <c r="C38" s="65" t="s">
        <v>1145</v>
      </c>
      <c r="D38" s="18" t="s">
        <v>642</v>
      </c>
    </row>
    <row r="39" spans="1:4" x14ac:dyDescent="0.3">
      <c r="B39" s="33" t="s">
        <v>601</v>
      </c>
      <c r="D39" s="18" t="s">
        <v>602</v>
      </c>
    </row>
    <row r="40" spans="1:4" ht="30.75" x14ac:dyDescent="0.3">
      <c r="B40" s="33" t="s">
        <v>583</v>
      </c>
      <c r="D40" s="18" t="s">
        <v>584</v>
      </c>
    </row>
    <row r="41" spans="1:4" x14ac:dyDescent="0.3">
      <c r="A41" s="1" t="s">
        <v>1126</v>
      </c>
      <c r="B41" s="33" t="s">
        <v>622</v>
      </c>
      <c r="C41" s="65" t="s">
        <v>1127</v>
      </c>
      <c r="D41" s="18" t="s">
        <v>623</v>
      </c>
    </row>
    <row r="42" spans="1:4" ht="30.75" x14ac:dyDescent="0.3">
      <c r="A42" s="1" t="s">
        <v>684</v>
      </c>
      <c r="D42" s="18" t="s">
        <v>685</v>
      </c>
    </row>
  </sheetData>
  <sortState ref="B1:C41">
    <sortCondition ref="B1:B41"/>
  </sortState>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8"/>
  <sheetViews>
    <sheetView topLeftCell="D1" workbookViewId="0">
      <selection activeCell="E20" sqref="E20"/>
    </sheetView>
  </sheetViews>
  <sheetFormatPr baseColWidth="10" defaultRowHeight="15" x14ac:dyDescent="0.25"/>
  <cols>
    <col min="1" max="1" width="24.42578125" bestFit="1" customWidth="1"/>
    <col min="2" max="2" width="18.28515625" bestFit="1" customWidth="1"/>
    <col min="5" max="5" width="255.7109375" bestFit="1" customWidth="1"/>
  </cols>
  <sheetData>
    <row r="1" spans="1:5" x14ac:dyDescent="0.25">
      <c r="A1" s="1" t="s">
        <v>340</v>
      </c>
      <c r="B1" s="1" t="s">
        <v>341</v>
      </c>
      <c r="C1">
        <v>0</v>
      </c>
      <c r="D1" s="1" t="s">
        <v>174</v>
      </c>
      <c r="E1" s="1" t="s">
        <v>669</v>
      </c>
    </row>
    <row r="2" spans="1:5" x14ac:dyDescent="0.25">
      <c r="A2" s="1" t="s">
        <v>345</v>
      </c>
      <c r="B2" s="1" t="s">
        <v>341</v>
      </c>
      <c r="C2">
        <v>0</v>
      </c>
      <c r="D2" s="1" t="s">
        <v>342</v>
      </c>
      <c r="E2" s="1" t="s">
        <v>343</v>
      </c>
    </row>
    <row r="3" spans="1:5" x14ac:dyDescent="0.25">
      <c r="A3" s="1" t="s">
        <v>344</v>
      </c>
      <c r="B3" s="1" t="s">
        <v>341</v>
      </c>
      <c r="C3">
        <v>0</v>
      </c>
      <c r="D3" s="1" t="s">
        <v>342</v>
      </c>
      <c r="E3" s="1" t="s">
        <v>346</v>
      </c>
    </row>
    <row r="4" spans="1:5" x14ac:dyDescent="0.25">
      <c r="A4" s="1" t="s">
        <v>347</v>
      </c>
      <c r="B4" s="1" t="s">
        <v>341</v>
      </c>
      <c r="C4">
        <v>0</v>
      </c>
      <c r="D4" s="1" t="s">
        <v>174</v>
      </c>
      <c r="E4" s="1" t="s">
        <v>696</v>
      </c>
    </row>
    <row r="5" spans="1:5" x14ac:dyDescent="0.25">
      <c r="A5" s="1" t="s">
        <v>348</v>
      </c>
      <c r="B5" s="1" t="s">
        <v>341</v>
      </c>
      <c r="C5">
        <v>0</v>
      </c>
      <c r="D5" s="1" t="s">
        <v>668</v>
      </c>
    </row>
    <row r="6" spans="1:5" x14ac:dyDescent="0.25">
      <c r="A6" s="1" t="s">
        <v>349</v>
      </c>
      <c r="B6" s="1" t="s">
        <v>341</v>
      </c>
      <c r="C6">
        <v>0</v>
      </c>
      <c r="D6" s="1" t="s">
        <v>342</v>
      </c>
      <c r="E6" s="1" t="s">
        <v>698</v>
      </c>
    </row>
    <row r="7" spans="1:5" x14ac:dyDescent="0.25">
      <c r="A7" s="1" t="s">
        <v>350</v>
      </c>
      <c r="B7" s="1" t="s">
        <v>341</v>
      </c>
      <c r="C7">
        <v>0</v>
      </c>
      <c r="D7" s="1" t="s">
        <v>668</v>
      </c>
      <c r="E7" s="1" t="s">
        <v>667</v>
      </c>
    </row>
    <row r="8" spans="1:5" x14ac:dyDescent="0.25">
      <c r="A8" s="1" t="s">
        <v>351</v>
      </c>
      <c r="B8" s="1" t="s">
        <v>341</v>
      </c>
      <c r="C8">
        <v>0</v>
      </c>
      <c r="D8" s="1" t="s">
        <v>668</v>
      </c>
      <c r="E8" s="1" t="s">
        <v>697</v>
      </c>
    </row>
    <row r="9" spans="1:5" x14ac:dyDescent="0.25">
      <c r="A9" s="1" t="s">
        <v>352</v>
      </c>
      <c r="B9" s="1" t="s">
        <v>341</v>
      </c>
      <c r="C9">
        <v>0</v>
      </c>
      <c r="D9" s="1" t="s">
        <v>668</v>
      </c>
    </row>
    <row r="10" spans="1:5" x14ac:dyDescent="0.25">
      <c r="A10" s="1" t="s">
        <v>353</v>
      </c>
      <c r="B10" s="1" t="s">
        <v>341</v>
      </c>
      <c r="C10">
        <v>0</v>
      </c>
      <c r="D10" s="1" t="s">
        <v>174</v>
      </c>
    </row>
    <row r="11" spans="1:5" x14ac:dyDescent="0.25">
      <c r="A11" s="1" t="s">
        <v>354</v>
      </c>
      <c r="B11" s="1" t="s">
        <v>355</v>
      </c>
      <c r="C11">
        <v>1</v>
      </c>
      <c r="D11" s="1" t="s">
        <v>174</v>
      </c>
    </row>
    <row r="12" spans="1:5" x14ac:dyDescent="0.25">
      <c r="A12" s="1" t="s">
        <v>356</v>
      </c>
      <c r="B12" s="1" t="s">
        <v>355</v>
      </c>
      <c r="C12">
        <v>1</v>
      </c>
      <c r="D12" s="1" t="s">
        <v>668</v>
      </c>
    </row>
    <row r="13" spans="1:5" x14ac:dyDescent="0.25">
      <c r="A13" s="1" t="s">
        <v>357</v>
      </c>
      <c r="B13" s="1" t="s">
        <v>355</v>
      </c>
      <c r="C13">
        <v>1</v>
      </c>
      <c r="D13" s="1" t="s">
        <v>668</v>
      </c>
    </row>
    <row r="14" spans="1:5" x14ac:dyDescent="0.25">
      <c r="A14" s="1" t="s">
        <v>358</v>
      </c>
      <c r="B14" s="1" t="s">
        <v>359</v>
      </c>
      <c r="C14">
        <v>1</v>
      </c>
      <c r="D14" s="1" t="s">
        <v>668</v>
      </c>
      <c r="E14" s="1" t="s">
        <v>690</v>
      </c>
    </row>
    <row r="15" spans="1:5" x14ac:dyDescent="0.25">
      <c r="A15" s="1" t="s">
        <v>360</v>
      </c>
      <c r="B15" s="1" t="s">
        <v>359</v>
      </c>
      <c r="C15">
        <v>1</v>
      </c>
      <c r="D15" s="1" t="s">
        <v>668</v>
      </c>
    </row>
    <row r="16" spans="1:5" x14ac:dyDescent="0.25">
      <c r="A16" s="1" t="s">
        <v>361</v>
      </c>
      <c r="B16" s="1" t="s">
        <v>359</v>
      </c>
      <c r="C16">
        <v>2</v>
      </c>
      <c r="D16" s="1" t="s">
        <v>668</v>
      </c>
      <c r="E16" s="1" t="s">
        <v>691</v>
      </c>
    </row>
    <row r="17" spans="1:5" x14ac:dyDescent="0.25">
      <c r="A17" s="1" t="s">
        <v>362</v>
      </c>
      <c r="B17" s="1" t="s">
        <v>359</v>
      </c>
      <c r="C17">
        <v>2</v>
      </c>
      <c r="D17" s="1" t="s">
        <v>668</v>
      </c>
      <c r="E17" s="1" t="s">
        <v>694</v>
      </c>
    </row>
    <row r="18" spans="1:5" x14ac:dyDescent="0.25">
      <c r="A18" s="1" t="s">
        <v>363</v>
      </c>
      <c r="B18" s="1" t="s">
        <v>359</v>
      </c>
      <c r="C18">
        <v>3</v>
      </c>
      <c r="D18" s="1" t="s">
        <v>668</v>
      </c>
      <c r="E18" s="1" t="s">
        <v>692</v>
      </c>
    </row>
    <row r="19" spans="1:5" x14ac:dyDescent="0.25">
      <c r="A19" s="1" t="s">
        <v>364</v>
      </c>
      <c r="B19" s="1" t="s">
        <v>365</v>
      </c>
      <c r="C19">
        <v>1</v>
      </c>
      <c r="D19" s="1" t="s">
        <v>342</v>
      </c>
      <c r="E19" s="1" t="s">
        <v>699</v>
      </c>
    </row>
    <row r="20" spans="1:5" x14ac:dyDescent="0.25">
      <c r="A20" s="1" t="s">
        <v>366</v>
      </c>
      <c r="B20" s="1" t="s">
        <v>365</v>
      </c>
      <c r="C20">
        <v>1</v>
      </c>
      <c r="D20" s="1" t="s">
        <v>342</v>
      </c>
    </row>
    <row r="21" spans="1:5" x14ac:dyDescent="0.25">
      <c r="A21" s="1" t="s">
        <v>367</v>
      </c>
      <c r="B21" s="1" t="s">
        <v>365</v>
      </c>
      <c r="C21">
        <v>2</v>
      </c>
      <c r="D21" s="1" t="s">
        <v>342</v>
      </c>
    </row>
    <row r="22" spans="1:5" x14ac:dyDescent="0.25">
      <c r="A22" s="1" t="s">
        <v>368</v>
      </c>
      <c r="B22" s="1" t="s">
        <v>365</v>
      </c>
      <c r="C22">
        <v>2</v>
      </c>
      <c r="D22" s="1" t="s">
        <v>668</v>
      </c>
    </row>
    <row r="23" spans="1:5" x14ac:dyDescent="0.25">
      <c r="A23" s="1" t="s">
        <v>369</v>
      </c>
      <c r="B23" s="1" t="s">
        <v>365</v>
      </c>
      <c r="C23">
        <v>3</v>
      </c>
      <c r="D23" s="1" t="s">
        <v>342</v>
      </c>
    </row>
    <row r="24" spans="1:5" x14ac:dyDescent="0.25">
      <c r="A24" s="1" t="s">
        <v>370</v>
      </c>
      <c r="B24" s="1" t="s">
        <v>16</v>
      </c>
      <c r="C24">
        <v>1</v>
      </c>
      <c r="D24" s="1" t="s">
        <v>174</v>
      </c>
    </row>
    <row r="25" spans="1:5" ht="30" x14ac:dyDescent="0.25">
      <c r="A25" s="1" t="s">
        <v>371</v>
      </c>
      <c r="B25" s="1" t="s">
        <v>16</v>
      </c>
      <c r="C25">
        <v>1</v>
      </c>
      <c r="D25" s="1" t="s">
        <v>174</v>
      </c>
      <c r="E25" s="18" t="s">
        <v>695</v>
      </c>
    </row>
    <row r="26" spans="1:5" x14ac:dyDescent="0.25">
      <c r="A26" s="1" t="s">
        <v>372</v>
      </c>
      <c r="B26" s="1" t="s">
        <v>16</v>
      </c>
      <c r="C26">
        <v>2</v>
      </c>
      <c r="D26" s="1" t="s">
        <v>174</v>
      </c>
    </row>
    <row r="27" spans="1:5" x14ac:dyDescent="0.25">
      <c r="A27" s="1" t="s">
        <v>373</v>
      </c>
      <c r="B27" s="1" t="s">
        <v>16</v>
      </c>
      <c r="C27">
        <v>2</v>
      </c>
      <c r="D27" s="1" t="s">
        <v>174</v>
      </c>
    </row>
    <row r="28" spans="1:5" x14ac:dyDescent="0.25">
      <c r="A28" s="1" t="s">
        <v>374</v>
      </c>
      <c r="B28" s="1" t="s">
        <v>16</v>
      </c>
      <c r="C28">
        <v>3</v>
      </c>
      <c r="D28" s="1" t="s">
        <v>174</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53"/>
  <sheetViews>
    <sheetView topLeftCell="A19" workbookViewId="0">
      <selection activeCell="O38" sqref="O38"/>
    </sheetView>
  </sheetViews>
  <sheetFormatPr baseColWidth="10" defaultRowHeight="15.75" x14ac:dyDescent="0.3"/>
  <cols>
    <col min="1" max="1" width="7.140625" style="103" bestFit="1" customWidth="1"/>
    <col min="2" max="2" width="7" style="102" bestFit="1" customWidth="1"/>
    <col min="3" max="3" width="3.85546875" style="103" bestFit="1" customWidth="1"/>
    <col min="4" max="4" width="3.7109375" style="103" customWidth="1"/>
    <col min="5" max="5" width="36" style="103" bestFit="1" customWidth="1"/>
    <col min="6" max="11" width="2.140625" style="103" bestFit="1" customWidth="1"/>
    <col min="12" max="12" width="3.28515625" style="103" bestFit="1" customWidth="1"/>
    <col min="13" max="14" width="2.140625" style="103" bestFit="1" customWidth="1"/>
    <col min="15" max="15" width="4.85546875" style="103" bestFit="1" customWidth="1"/>
    <col min="16" max="16" width="4.7109375" style="103" bestFit="1" customWidth="1"/>
    <col min="17" max="17" width="4.85546875" style="103" bestFit="1" customWidth="1"/>
    <col min="18" max="18" width="5" style="103" bestFit="1" customWidth="1"/>
    <col min="19" max="19" width="7.5703125" style="103" bestFit="1" customWidth="1"/>
    <col min="20" max="20" width="5.7109375" style="103" customWidth="1"/>
    <col min="21" max="22" width="4.7109375" style="103" customWidth="1"/>
    <col min="23" max="27" width="5.7109375" style="103" customWidth="1"/>
    <col min="28" max="29" width="4.7109375" style="103" customWidth="1"/>
    <col min="30" max="34" width="5.7109375" style="103" customWidth="1"/>
    <col min="35" max="36" width="4.7109375" style="103" customWidth="1"/>
    <col min="37" max="38" width="5.7109375" style="103" customWidth="1"/>
    <col min="39" max="40" width="5.7109375" style="105" customWidth="1"/>
    <col min="41" max="43" width="5.7109375" style="103" customWidth="1"/>
    <col min="44" max="16384" width="11.42578125" style="103"/>
  </cols>
  <sheetData>
    <row r="1" spans="1:44" x14ac:dyDescent="0.3">
      <c r="A1" s="100" t="s">
        <v>881</v>
      </c>
      <c r="B1" s="102" t="s">
        <v>1221</v>
      </c>
      <c r="U1" s="435" t="s">
        <v>261</v>
      </c>
      <c r="V1" s="435"/>
      <c r="W1" s="435"/>
      <c r="X1" s="435"/>
      <c r="Y1" s="104"/>
      <c r="Z1" s="356"/>
      <c r="AA1" s="104"/>
      <c r="AB1" s="104"/>
      <c r="AC1" s="435" t="s">
        <v>262</v>
      </c>
      <c r="AD1" s="435"/>
      <c r="AE1" s="435"/>
      <c r="AF1" s="435"/>
      <c r="AG1" s="104"/>
      <c r="AH1" s="356"/>
      <c r="AI1" s="104"/>
      <c r="AJ1" s="104"/>
      <c r="AK1" s="435" t="s">
        <v>549</v>
      </c>
      <c r="AL1" s="435"/>
      <c r="AM1" s="435"/>
      <c r="AN1" s="435"/>
      <c r="AO1" s="105"/>
      <c r="AP1" s="105"/>
    </row>
    <row r="2" spans="1:44" s="99" customFormat="1" ht="54" customHeight="1" x14ac:dyDescent="0.25">
      <c r="B2" s="106"/>
      <c r="U2" s="99" t="s">
        <v>547</v>
      </c>
      <c r="V2" s="99" t="s">
        <v>548</v>
      </c>
      <c r="W2" s="99" t="s">
        <v>550</v>
      </c>
      <c r="X2" s="99" t="s">
        <v>551</v>
      </c>
      <c r="Y2" s="107" t="s">
        <v>1509</v>
      </c>
      <c r="Z2" s="107" t="s">
        <v>1510</v>
      </c>
      <c r="AA2" s="354" t="s">
        <v>1511</v>
      </c>
      <c r="AB2" s="354" t="s">
        <v>1512</v>
      </c>
      <c r="AC2" s="99" t="s">
        <v>547</v>
      </c>
      <c r="AD2" s="99" t="s">
        <v>548</v>
      </c>
      <c r="AE2" s="99" t="s">
        <v>550</v>
      </c>
      <c r="AF2" s="99" t="s">
        <v>551</v>
      </c>
      <c r="AG2" s="107" t="s">
        <v>1509</v>
      </c>
      <c r="AH2" s="107" t="s">
        <v>1510</v>
      </c>
      <c r="AI2" s="354" t="s">
        <v>1511</v>
      </c>
      <c r="AJ2" s="354" t="s">
        <v>1512</v>
      </c>
      <c r="AK2" s="99" t="s">
        <v>547</v>
      </c>
      <c r="AL2" s="99" t="s">
        <v>548</v>
      </c>
      <c r="AM2" s="99" t="s">
        <v>550</v>
      </c>
      <c r="AN2" s="99" t="s">
        <v>551</v>
      </c>
      <c r="AO2" s="107" t="s">
        <v>1509</v>
      </c>
      <c r="AP2" s="107" t="s">
        <v>1510</v>
      </c>
      <c r="AQ2" s="354" t="s">
        <v>1511</v>
      </c>
      <c r="AR2" s="354" t="s">
        <v>1512</v>
      </c>
    </row>
    <row r="3" spans="1:44" x14ac:dyDescent="0.3">
      <c r="B3" s="102" t="s">
        <v>159</v>
      </c>
      <c r="C3" s="103" t="s">
        <v>160</v>
      </c>
      <c r="D3" s="103" t="s">
        <v>161</v>
      </c>
      <c r="T3" s="103" t="s">
        <v>259</v>
      </c>
      <c r="U3" s="104">
        <f>M25</f>
        <v>1</v>
      </c>
      <c r="V3" s="104">
        <f>N25</f>
        <v>2</v>
      </c>
      <c r="W3" s="104" t="str">
        <f>U3&amp;"-"&amp;V3</f>
        <v>1-2</v>
      </c>
      <c r="X3" s="121">
        <f>O25</f>
        <v>1.6</v>
      </c>
      <c r="Y3" s="121">
        <f>P25</f>
        <v>0.48989794855663493</v>
      </c>
      <c r="Z3" s="121">
        <f t="shared" ref="Z3:Z16" si="0">Y3/X3</f>
        <v>0.30618621784789679</v>
      </c>
      <c r="AA3" s="121"/>
      <c r="AB3" s="121"/>
      <c r="AC3" s="104">
        <f>M26</f>
        <v>2</v>
      </c>
      <c r="AD3" s="104">
        <f>N26</f>
        <v>6</v>
      </c>
      <c r="AE3" s="104" t="str">
        <f>AC3&amp;"-"&amp;AD3</f>
        <v>2-6</v>
      </c>
      <c r="AF3" s="121">
        <f>O26</f>
        <v>4</v>
      </c>
      <c r="AG3" s="121">
        <f>P28</f>
        <v>0.47222222222222188</v>
      </c>
      <c r="AH3" s="121">
        <f t="shared" ref="AH3:AH16" si="1">AG3/AF3</f>
        <v>0.11805555555555547</v>
      </c>
      <c r="AI3" s="121"/>
      <c r="AJ3" s="121"/>
      <c r="AK3" s="104">
        <f>M27</f>
        <v>0</v>
      </c>
      <c r="AL3" s="104">
        <f>N27</f>
        <v>1</v>
      </c>
      <c r="AM3" s="104" t="str">
        <f>AK3&amp;"-"&amp;AL3</f>
        <v>0-1</v>
      </c>
      <c r="AN3" s="121">
        <f>O27</f>
        <v>0.4</v>
      </c>
      <c r="AO3" s="121">
        <f>P27</f>
        <v>0.4898979485566356</v>
      </c>
      <c r="AP3" s="121">
        <f>AO3/AN3</f>
        <v>1.2247448713915889</v>
      </c>
      <c r="AQ3" s="104"/>
      <c r="AR3" s="104"/>
    </row>
    <row r="4" spans="1:44" x14ac:dyDescent="0.3">
      <c r="A4" s="359" t="s">
        <v>157</v>
      </c>
      <c r="B4" s="433" t="s">
        <v>158</v>
      </c>
      <c r="C4" s="433"/>
      <c r="D4" s="434"/>
      <c r="E4" s="103" t="s">
        <v>1456</v>
      </c>
      <c r="T4" s="103" t="s">
        <v>552</v>
      </c>
      <c r="U4" s="104">
        <f>M28</f>
        <v>0</v>
      </c>
      <c r="V4" s="104">
        <f>N28</f>
        <v>2</v>
      </c>
      <c r="W4" s="104" t="str">
        <f t="shared" ref="W4:W23" si="2">U4&amp;"-"&amp;V4</f>
        <v>0-2</v>
      </c>
      <c r="X4" s="121">
        <f>O28</f>
        <v>1.1666666666666667</v>
      </c>
      <c r="Y4" s="121">
        <f>P28</f>
        <v>0.47222222222222188</v>
      </c>
      <c r="Z4" s="121">
        <f t="shared" si="0"/>
        <v>0.40476190476190443</v>
      </c>
      <c r="AA4" s="121"/>
      <c r="AB4" s="121"/>
      <c r="AC4" s="104">
        <f>M29</f>
        <v>0</v>
      </c>
      <c r="AD4" s="104">
        <f>N29</f>
        <v>2</v>
      </c>
      <c r="AE4" s="104" t="str">
        <f t="shared" ref="AE4:AE16" si="3">AC4&amp;"-"&amp;AD4</f>
        <v>0-2</v>
      </c>
      <c r="AF4" s="121">
        <f>O29</f>
        <v>0.66666666666666663</v>
      </c>
      <c r="AG4" s="121">
        <f>P29</f>
        <v>0.55555555555555558</v>
      </c>
      <c r="AH4" s="121">
        <f t="shared" si="1"/>
        <v>0.83333333333333337</v>
      </c>
      <c r="AI4" s="121"/>
      <c r="AJ4" s="121"/>
      <c r="AK4" s="104">
        <f>M30</f>
        <v>0</v>
      </c>
      <c r="AL4" s="104">
        <f>N30</f>
        <v>1</v>
      </c>
      <c r="AM4" s="104" t="str">
        <f t="shared" ref="AM4:AM12" si="4">AK4&amp;"-"&amp;AL4</f>
        <v>0-1</v>
      </c>
      <c r="AN4" s="121">
        <f>O30</f>
        <v>0.5</v>
      </c>
      <c r="AO4" s="121">
        <f>P30</f>
        <v>0.25</v>
      </c>
      <c r="AP4" s="121">
        <f t="shared" ref="AP4:AP16" si="5">AO4/AN4</f>
        <v>0.5</v>
      </c>
      <c r="AQ4" s="104"/>
      <c r="AR4" s="104"/>
    </row>
    <row r="5" spans="1:44" x14ac:dyDescent="0.3">
      <c r="A5" s="363"/>
      <c r="B5" s="371" t="s">
        <v>1457</v>
      </c>
      <c r="C5" s="372">
        <v>2</v>
      </c>
      <c r="D5" s="373" t="s">
        <v>1221</v>
      </c>
      <c r="T5" s="103" t="s">
        <v>553</v>
      </c>
      <c r="U5" s="104">
        <f>M31</f>
        <v>1</v>
      </c>
      <c r="V5" s="104">
        <f>N31</f>
        <v>3</v>
      </c>
      <c r="W5" s="104" t="str">
        <f t="shared" si="2"/>
        <v>1-3</v>
      </c>
      <c r="X5" s="121">
        <f>O31</f>
        <v>2.1666666666666665</v>
      </c>
      <c r="Y5" s="121">
        <f>P31</f>
        <v>0.47222222222222321</v>
      </c>
      <c r="Z5" s="121">
        <f t="shared" si="0"/>
        <v>0.21794871794871842</v>
      </c>
      <c r="AA5" s="121"/>
      <c r="AB5" s="121"/>
      <c r="AC5" s="104">
        <f>M32</f>
        <v>0</v>
      </c>
      <c r="AD5" s="104">
        <f>N32</f>
        <v>0</v>
      </c>
      <c r="AE5" s="104" t="str">
        <f t="shared" si="3"/>
        <v>0-0</v>
      </c>
      <c r="AF5" s="121">
        <f>O32</f>
        <v>0</v>
      </c>
      <c r="AG5" s="121">
        <f>P32</f>
        <v>0</v>
      </c>
      <c r="AH5" s="121"/>
      <c r="AI5" s="121"/>
      <c r="AJ5" s="121"/>
      <c r="AK5" s="104">
        <f>M33</f>
        <v>0</v>
      </c>
      <c r="AL5" s="104">
        <f>N33</f>
        <v>1</v>
      </c>
      <c r="AM5" s="104" t="str">
        <f t="shared" si="4"/>
        <v>0-1</v>
      </c>
      <c r="AN5" s="121">
        <f>O33</f>
        <v>0.16666666666666666</v>
      </c>
      <c r="AO5" s="121">
        <f>P33</f>
        <v>0.1388888888888889</v>
      </c>
      <c r="AP5" s="121">
        <f t="shared" si="5"/>
        <v>0.83333333333333337</v>
      </c>
      <c r="AQ5" s="104"/>
      <c r="AR5" s="104"/>
    </row>
    <row r="6" spans="1:44" x14ac:dyDescent="0.3">
      <c r="A6" s="363"/>
      <c r="B6" s="371" t="s">
        <v>1457</v>
      </c>
      <c r="C6" s="372">
        <v>3</v>
      </c>
      <c r="D6" s="373"/>
      <c r="T6" s="103" t="s">
        <v>1459</v>
      </c>
      <c r="U6" s="104">
        <f>M34</f>
        <v>0</v>
      </c>
      <c r="V6" s="104">
        <f>N34</f>
        <v>1</v>
      </c>
      <c r="W6" s="104" t="str">
        <f t="shared" si="2"/>
        <v>0-1</v>
      </c>
      <c r="X6" s="121">
        <f>O34</f>
        <v>0.66666666666666663</v>
      </c>
      <c r="Y6" s="121">
        <f>P34</f>
        <v>0.22222222222222221</v>
      </c>
      <c r="Z6" s="121">
        <f t="shared" si="0"/>
        <v>0.33333333333333331</v>
      </c>
      <c r="AA6" s="121"/>
      <c r="AB6" s="121"/>
      <c r="AC6" s="104">
        <f>M35</f>
        <v>0</v>
      </c>
      <c r="AD6" s="104">
        <f>N35</f>
        <v>1</v>
      </c>
      <c r="AE6" s="104" t="str">
        <f t="shared" si="3"/>
        <v>0-1</v>
      </c>
      <c r="AF6" s="121">
        <f>O35</f>
        <v>0.5</v>
      </c>
      <c r="AG6" s="121">
        <f>P35</f>
        <v>0.25</v>
      </c>
      <c r="AH6" s="121">
        <f t="shared" si="1"/>
        <v>0.5</v>
      </c>
      <c r="AI6" s="121"/>
      <c r="AJ6" s="121"/>
      <c r="AK6" s="104">
        <f>M36</f>
        <v>0</v>
      </c>
      <c r="AL6" s="104">
        <f>N36</f>
        <v>1</v>
      </c>
      <c r="AM6" s="104" t="str">
        <f t="shared" si="4"/>
        <v>0-1</v>
      </c>
      <c r="AN6" s="121">
        <f>O36</f>
        <v>0.66666666666666663</v>
      </c>
      <c r="AO6" s="121">
        <f>P36</f>
        <v>0.22222222222222221</v>
      </c>
      <c r="AP6" s="121">
        <f t="shared" si="5"/>
        <v>0.33333333333333331</v>
      </c>
      <c r="AQ6" s="104"/>
      <c r="AR6" s="104"/>
    </row>
    <row r="7" spans="1:44" x14ac:dyDescent="0.3">
      <c r="A7" s="363"/>
      <c r="B7" s="371" t="s">
        <v>1457</v>
      </c>
      <c r="C7" s="372">
        <v>4</v>
      </c>
      <c r="D7" s="373"/>
      <c r="T7" s="359" t="s">
        <v>125</v>
      </c>
      <c r="U7" s="360">
        <f>U3+U4</f>
        <v>1</v>
      </c>
      <c r="V7" s="360">
        <f>V3+V4</f>
        <v>4</v>
      </c>
      <c r="W7" s="360" t="str">
        <f t="shared" si="2"/>
        <v>1-4</v>
      </c>
      <c r="X7" s="361">
        <f>X3+X4</f>
        <v>2.7666666666666666</v>
      </c>
      <c r="Y7" s="361">
        <f>Y3+Y4</f>
        <v>0.96212017077885681</v>
      </c>
      <c r="Z7" s="361">
        <f t="shared" si="0"/>
        <v>0.34775427859476754</v>
      </c>
      <c r="AA7" s="361">
        <f t="shared" ref="AA7:AA16" si="6">MAX(U7,X7-Y7)</f>
        <v>1.8045464958878097</v>
      </c>
      <c r="AB7" s="361">
        <f t="shared" ref="AB7:AB16" si="7">MIN(V7,X7+Y7)</f>
        <v>3.7287868374455235</v>
      </c>
      <c r="AC7" s="360">
        <f t="shared" ref="AC7:AD7" si="8">AC3+AC4</f>
        <v>2</v>
      </c>
      <c r="AD7" s="360">
        <f t="shared" si="8"/>
        <v>8</v>
      </c>
      <c r="AE7" s="360" t="str">
        <f t="shared" si="3"/>
        <v>2-8</v>
      </c>
      <c r="AF7" s="361">
        <f t="shared" ref="AF7:AL7" si="9">AF3+AF4</f>
        <v>4.666666666666667</v>
      </c>
      <c r="AG7" s="361">
        <f>AG3+AG4</f>
        <v>1.0277777777777775</v>
      </c>
      <c r="AH7" s="361">
        <f t="shared" si="1"/>
        <v>0.22023809523809515</v>
      </c>
      <c r="AI7" s="361">
        <f t="shared" ref="AI7:AI13" si="10">MAX(AC7,AF7-AG7)</f>
        <v>3.6388888888888893</v>
      </c>
      <c r="AJ7" s="361">
        <f t="shared" ref="AJ7:AJ13" si="11">MIN(AD7,AF7+AG7)</f>
        <v>5.6944444444444446</v>
      </c>
      <c r="AK7" s="360">
        <f t="shared" si="9"/>
        <v>0</v>
      </c>
      <c r="AL7" s="360">
        <f t="shared" si="9"/>
        <v>2</v>
      </c>
      <c r="AM7" s="360" t="str">
        <f t="shared" si="4"/>
        <v>0-2</v>
      </c>
      <c r="AN7" s="361">
        <f>AN3+AN4</f>
        <v>0.9</v>
      </c>
      <c r="AO7" s="361">
        <f>AO3+AO4</f>
        <v>0.7398979485566356</v>
      </c>
      <c r="AP7" s="361">
        <f t="shared" si="5"/>
        <v>0.82210883172959504</v>
      </c>
      <c r="AQ7" s="361">
        <f t="shared" ref="AQ7:AQ13" si="12">MAX(AK7,AN7-AO7)</f>
        <v>0.16010205144336442</v>
      </c>
      <c r="AR7" s="362">
        <f t="shared" ref="AR7:AR13" si="13">MIN(AL7,AN7+AO7)</f>
        <v>1.6398979485566356</v>
      </c>
    </row>
    <row r="8" spans="1:44" x14ac:dyDescent="0.3">
      <c r="A8" s="363"/>
      <c r="B8" s="371" t="s">
        <v>881</v>
      </c>
      <c r="C8" s="372">
        <v>5</v>
      </c>
      <c r="D8" s="373"/>
      <c r="T8" s="363" t="s">
        <v>128</v>
      </c>
      <c r="U8" s="364">
        <f>U3+U5</f>
        <v>2</v>
      </c>
      <c r="V8" s="364">
        <f>V3+V5</f>
        <v>5</v>
      </c>
      <c r="W8" s="364" t="str">
        <f t="shared" si="2"/>
        <v>2-5</v>
      </c>
      <c r="X8" s="365">
        <f t="shared" ref="X8:AD8" si="14">X3+X5</f>
        <v>3.7666666666666666</v>
      </c>
      <c r="Y8" s="365">
        <f>Y3+Y5</f>
        <v>0.96212017077885814</v>
      </c>
      <c r="Z8" s="365">
        <f t="shared" si="0"/>
        <v>0.25543013383509511</v>
      </c>
      <c r="AA8" s="365">
        <f t="shared" si="6"/>
        <v>2.8045464958878084</v>
      </c>
      <c r="AB8" s="365">
        <f t="shared" si="7"/>
        <v>4.7287868374455249</v>
      </c>
      <c r="AC8" s="364">
        <f t="shared" si="14"/>
        <v>2</v>
      </c>
      <c r="AD8" s="364">
        <f t="shared" si="14"/>
        <v>6</v>
      </c>
      <c r="AE8" s="364" t="str">
        <f t="shared" si="3"/>
        <v>2-6</v>
      </c>
      <c r="AF8" s="365">
        <f t="shared" ref="AF8:AL8" si="15">AF3+AF5</f>
        <v>4</v>
      </c>
      <c r="AG8" s="365">
        <f>AG3+AG5</f>
        <v>0.47222222222222188</v>
      </c>
      <c r="AH8" s="365">
        <f t="shared" si="1"/>
        <v>0.11805555555555547</v>
      </c>
      <c r="AI8" s="365">
        <f t="shared" si="10"/>
        <v>3.5277777777777781</v>
      </c>
      <c r="AJ8" s="365">
        <f t="shared" si="11"/>
        <v>4.4722222222222214</v>
      </c>
      <c r="AK8" s="364">
        <f t="shared" si="15"/>
        <v>0</v>
      </c>
      <c r="AL8" s="364">
        <f t="shared" si="15"/>
        <v>2</v>
      </c>
      <c r="AM8" s="364" t="str">
        <f t="shared" si="4"/>
        <v>0-2</v>
      </c>
      <c r="AN8" s="365">
        <f>AN3+AN5</f>
        <v>0.56666666666666665</v>
      </c>
      <c r="AO8" s="365">
        <f>AO3+AO5</f>
        <v>0.62878683744552455</v>
      </c>
      <c r="AP8" s="365">
        <f t="shared" si="5"/>
        <v>1.1096238307862198</v>
      </c>
      <c r="AQ8" s="365">
        <f t="shared" si="12"/>
        <v>0</v>
      </c>
      <c r="AR8" s="366">
        <f t="shared" si="13"/>
        <v>1.1954535041121912</v>
      </c>
    </row>
    <row r="9" spans="1:44" x14ac:dyDescent="0.3">
      <c r="A9" s="363"/>
      <c r="B9" s="371" t="s">
        <v>881</v>
      </c>
      <c r="C9" s="372">
        <v>6</v>
      </c>
      <c r="D9" s="373" t="s">
        <v>1221</v>
      </c>
      <c r="T9" s="367" t="s">
        <v>502</v>
      </c>
      <c r="U9" s="368">
        <f>U3+U6</f>
        <v>1</v>
      </c>
      <c r="V9" s="368">
        <f>V3+V6</f>
        <v>3</v>
      </c>
      <c r="W9" s="368" t="str">
        <f t="shared" si="2"/>
        <v>1-3</v>
      </c>
      <c r="X9" s="369">
        <f>X3+X6</f>
        <v>2.2666666666666666</v>
      </c>
      <c r="Y9" s="369">
        <f>Y3+Y6</f>
        <v>0.71212017077885714</v>
      </c>
      <c r="Z9" s="369">
        <f t="shared" si="0"/>
        <v>0.31417066357890755</v>
      </c>
      <c r="AA9" s="369">
        <f t="shared" si="6"/>
        <v>1.5545464958878095</v>
      </c>
      <c r="AB9" s="369">
        <f t="shared" si="7"/>
        <v>2.978786837445524</v>
      </c>
      <c r="AC9" s="368">
        <f>AC3+AC6</f>
        <v>2</v>
      </c>
      <c r="AD9" s="368">
        <f>AD3+AD6</f>
        <v>7</v>
      </c>
      <c r="AE9" s="368" t="str">
        <f t="shared" si="3"/>
        <v>2-7</v>
      </c>
      <c r="AF9" s="369">
        <f>AF3+AF6</f>
        <v>4.5</v>
      </c>
      <c r="AG9" s="369">
        <f>AG3+AG6</f>
        <v>0.72222222222222188</v>
      </c>
      <c r="AH9" s="369">
        <f t="shared" si="1"/>
        <v>0.16049382716049376</v>
      </c>
      <c r="AI9" s="369">
        <f t="shared" si="10"/>
        <v>3.7777777777777781</v>
      </c>
      <c r="AJ9" s="369">
        <f t="shared" si="11"/>
        <v>5.2222222222222214</v>
      </c>
      <c r="AK9" s="368">
        <f>AK3+AK6</f>
        <v>0</v>
      </c>
      <c r="AL9" s="368">
        <f>AL3+AL6</f>
        <v>2</v>
      </c>
      <c r="AM9" s="368" t="str">
        <f t="shared" si="4"/>
        <v>0-2</v>
      </c>
      <c r="AN9" s="369">
        <f>AN3+AN6</f>
        <v>1.0666666666666667</v>
      </c>
      <c r="AO9" s="369">
        <f>AO3+AO6</f>
        <v>0.71212017077885781</v>
      </c>
      <c r="AP9" s="369">
        <f t="shared" si="5"/>
        <v>0.66761266010517917</v>
      </c>
      <c r="AQ9" s="369">
        <f t="shared" si="12"/>
        <v>0.35454649588780884</v>
      </c>
      <c r="AR9" s="370">
        <f t="shared" si="13"/>
        <v>1.7787868374455245</v>
      </c>
    </row>
    <row r="10" spans="1:44" x14ac:dyDescent="0.3">
      <c r="A10" s="367"/>
      <c r="B10" s="374" t="s">
        <v>163</v>
      </c>
      <c r="C10" s="374" t="s">
        <v>164</v>
      </c>
      <c r="D10" s="375" t="s">
        <v>162</v>
      </c>
      <c r="T10" s="359" t="s">
        <v>178</v>
      </c>
      <c r="U10" s="360">
        <f>U7+U4</f>
        <v>1</v>
      </c>
      <c r="V10" s="360">
        <f>V7+V4</f>
        <v>6</v>
      </c>
      <c r="W10" s="360" t="str">
        <f t="shared" si="2"/>
        <v>1-6</v>
      </c>
      <c r="X10" s="361">
        <f>X7+X4</f>
        <v>3.9333333333333336</v>
      </c>
      <c r="Y10" s="361">
        <f>Y7+Y5</f>
        <v>1.4343423930010801</v>
      </c>
      <c r="Z10" s="361">
        <f t="shared" si="0"/>
        <v>0.36466332025451187</v>
      </c>
      <c r="AA10" s="361">
        <f t="shared" si="6"/>
        <v>2.4989909403322534</v>
      </c>
      <c r="AB10" s="361">
        <f t="shared" si="7"/>
        <v>5.3676757263344133</v>
      </c>
      <c r="AC10" s="360">
        <f>AC7+AC4</f>
        <v>2</v>
      </c>
      <c r="AD10" s="360">
        <f>AD7+AD4</f>
        <v>10</v>
      </c>
      <c r="AE10" s="360" t="str">
        <f t="shared" si="3"/>
        <v>2-10</v>
      </c>
      <c r="AF10" s="361">
        <f>AF7+AF4</f>
        <v>5.3333333333333339</v>
      </c>
      <c r="AG10" s="361">
        <f>AG7+AG5</f>
        <v>1.0277777777777775</v>
      </c>
      <c r="AH10" s="361">
        <f t="shared" si="1"/>
        <v>0.19270833333333326</v>
      </c>
      <c r="AI10" s="361">
        <f t="shared" si="10"/>
        <v>4.3055555555555562</v>
      </c>
      <c r="AJ10" s="361">
        <f t="shared" si="11"/>
        <v>6.3611111111111116</v>
      </c>
      <c r="AK10" s="360">
        <f>AK7+AK4</f>
        <v>0</v>
      </c>
      <c r="AL10" s="360">
        <f>AL7+AL4</f>
        <v>3</v>
      </c>
      <c r="AM10" s="360" t="str">
        <f t="shared" si="4"/>
        <v>0-3</v>
      </c>
      <c r="AN10" s="361">
        <f>AN7+AN4</f>
        <v>1.4</v>
      </c>
      <c r="AO10" s="361">
        <f>AO7+AO5</f>
        <v>0.87878683744552455</v>
      </c>
      <c r="AP10" s="361">
        <f t="shared" si="5"/>
        <v>0.62770488388966039</v>
      </c>
      <c r="AQ10" s="361">
        <f t="shared" si="12"/>
        <v>0.52121316255447536</v>
      </c>
      <c r="AR10" s="362">
        <f t="shared" si="13"/>
        <v>2.2787868374455247</v>
      </c>
    </row>
    <row r="11" spans="1:44" x14ac:dyDescent="0.3">
      <c r="A11" s="359" t="s">
        <v>165</v>
      </c>
      <c r="B11" s="376"/>
      <c r="C11" s="377">
        <v>1</v>
      </c>
      <c r="D11" s="378" t="s">
        <v>1221</v>
      </c>
      <c r="E11" s="103" t="s">
        <v>166</v>
      </c>
      <c r="T11" s="363" t="s">
        <v>225</v>
      </c>
      <c r="U11" s="364">
        <f>U7+U5</f>
        <v>2</v>
      </c>
      <c r="V11" s="364">
        <f>V7+V5</f>
        <v>7</v>
      </c>
      <c r="W11" s="364" t="str">
        <f t="shared" si="2"/>
        <v>2-7</v>
      </c>
      <c r="X11" s="365">
        <f>X7+X5</f>
        <v>4.9333333333333336</v>
      </c>
      <c r="Y11" s="365">
        <f>Y7+Y5</f>
        <v>1.4343423930010801</v>
      </c>
      <c r="Z11" s="365">
        <f t="shared" si="0"/>
        <v>0.29074507966238111</v>
      </c>
      <c r="AA11" s="365">
        <f t="shared" si="6"/>
        <v>3.4989909403322534</v>
      </c>
      <c r="AB11" s="365">
        <f t="shared" si="7"/>
        <v>6.3676757263344133</v>
      </c>
      <c r="AC11" s="364">
        <f>AC7+AC5</f>
        <v>2</v>
      </c>
      <c r="AD11" s="364">
        <f>AD7+AD5</f>
        <v>8</v>
      </c>
      <c r="AE11" s="364" t="str">
        <f t="shared" si="3"/>
        <v>2-8</v>
      </c>
      <c r="AF11" s="365">
        <f>AF7+AF5</f>
        <v>4.666666666666667</v>
      </c>
      <c r="AG11" s="365">
        <f>AG7+AG5</f>
        <v>1.0277777777777775</v>
      </c>
      <c r="AH11" s="365">
        <f t="shared" si="1"/>
        <v>0.22023809523809515</v>
      </c>
      <c r="AI11" s="365">
        <f t="shared" si="10"/>
        <v>3.6388888888888893</v>
      </c>
      <c r="AJ11" s="365">
        <f t="shared" si="11"/>
        <v>5.6944444444444446</v>
      </c>
      <c r="AK11" s="364">
        <f>AK7+AK5</f>
        <v>0</v>
      </c>
      <c r="AL11" s="364">
        <f>AL7+AL5</f>
        <v>3</v>
      </c>
      <c r="AM11" s="364" t="str">
        <f t="shared" si="4"/>
        <v>0-3</v>
      </c>
      <c r="AN11" s="365">
        <f>AN7+AN5</f>
        <v>1.0666666666666667</v>
      </c>
      <c r="AO11" s="365">
        <f>AO7+AO5</f>
        <v>0.87878683744552455</v>
      </c>
      <c r="AP11" s="365">
        <f t="shared" si="5"/>
        <v>0.82386266010517928</v>
      </c>
      <c r="AQ11" s="365">
        <f t="shared" si="12"/>
        <v>0.1878798292211421</v>
      </c>
      <c r="AR11" s="366">
        <f t="shared" si="13"/>
        <v>1.9454535041121912</v>
      </c>
    </row>
    <row r="12" spans="1:44" x14ac:dyDescent="0.3">
      <c r="A12" s="363"/>
      <c r="B12" s="371" t="s">
        <v>881</v>
      </c>
      <c r="C12" s="372">
        <v>1</v>
      </c>
      <c r="D12" s="373"/>
      <c r="T12" s="363" t="s">
        <v>231</v>
      </c>
      <c r="U12" s="364">
        <f>U8+U5</f>
        <v>3</v>
      </c>
      <c r="V12" s="364">
        <f>V8+V5</f>
        <v>8</v>
      </c>
      <c r="W12" s="364" t="str">
        <f t="shared" si="2"/>
        <v>3-8</v>
      </c>
      <c r="X12" s="365">
        <f>X8+X5</f>
        <v>5.9333333333333336</v>
      </c>
      <c r="Y12" s="365">
        <f>Y8+Y5</f>
        <v>1.4343423930010815</v>
      </c>
      <c r="Z12" s="365">
        <f t="shared" si="0"/>
        <v>0.24174309994400248</v>
      </c>
      <c r="AA12" s="365">
        <f t="shared" si="6"/>
        <v>4.4989909403322521</v>
      </c>
      <c r="AB12" s="365">
        <f t="shared" si="7"/>
        <v>7.367675726334415</v>
      </c>
      <c r="AC12" s="364">
        <f>AC8+AC5</f>
        <v>2</v>
      </c>
      <c r="AD12" s="364">
        <f>AD8+AD5</f>
        <v>6</v>
      </c>
      <c r="AE12" s="364" t="str">
        <f t="shared" si="3"/>
        <v>2-6</v>
      </c>
      <c r="AF12" s="365">
        <f>AF8+AF5</f>
        <v>4</v>
      </c>
      <c r="AG12" s="365">
        <f>AG8+AG5</f>
        <v>0.47222222222222188</v>
      </c>
      <c r="AH12" s="365">
        <f t="shared" si="1"/>
        <v>0.11805555555555547</v>
      </c>
      <c r="AI12" s="365">
        <f t="shared" si="10"/>
        <v>3.5277777777777781</v>
      </c>
      <c r="AJ12" s="365">
        <f t="shared" si="11"/>
        <v>4.4722222222222214</v>
      </c>
      <c r="AK12" s="364">
        <f>AK8+AK5</f>
        <v>0</v>
      </c>
      <c r="AL12" s="364">
        <f>AL8+AL5</f>
        <v>3</v>
      </c>
      <c r="AM12" s="364" t="str">
        <f t="shared" si="4"/>
        <v>0-3</v>
      </c>
      <c r="AN12" s="365">
        <f>AN8+AN5</f>
        <v>0.73333333333333328</v>
      </c>
      <c r="AO12" s="365">
        <f>AO8+AO5</f>
        <v>0.76767572633441339</v>
      </c>
      <c r="AP12" s="365">
        <f t="shared" si="5"/>
        <v>1.0468305359105639</v>
      </c>
      <c r="AQ12" s="365">
        <f t="shared" si="12"/>
        <v>0</v>
      </c>
      <c r="AR12" s="366">
        <f t="shared" si="13"/>
        <v>1.5010090596677466</v>
      </c>
    </row>
    <row r="13" spans="1:44" x14ac:dyDescent="0.3">
      <c r="A13" s="363"/>
      <c r="B13" s="371" t="s">
        <v>881</v>
      </c>
      <c r="C13" s="372">
        <v>2</v>
      </c>
      <c r="D13" s="373"/>
      <c r="T13" s="363" t="s">
        <v>498</v>
      </c>
      <c r="U13" s="364">
        <f>U9+U6</f>
        <v>1</v>
      </c>
      <c r="V13" s="364">
        <f>V9+V6</f>
        <v>4</v>
      </c>
      <c r="W13" s="364" t="str">
        <f t="shared" si="2"/>
        <v>1-4</v>
      </c>
      <c r="X13" s="365">
        <f>X9+X6</f>
        <v>2.9333333333333331</v>
      </c>
      <c r="Y13" s="365">
        <f>Y9+Y6</f>
        <v>0.93434239300107935</v>
      </c>
      <c r="Z13" s="365">
        <f t="shared" si="0"/>
        <v>0.31852581579582251</v>
      </c>
      <c r="AA13" s="365">
        <f t="shared" si="6"/>
        <v>1.9989909403322539</v>
      </c>
      <c r="AB13" s="365">
        <f t="shared" si="7"/>
        <v>3.8676757263344124</v>
      </c>
      <c r="AC13" s="364">
        <f>AC9+AC6</f>
        <v>2</v>
      </c>
      <c r="AD13" s="364">
        <f>AD9+AD6</f>
        <v>8</v>
      </c>
      <c r="AE13" s="364" t="str">
        <f t="shared" si="3"/>
        <v>2-8</v>
      </c>
      <c r="AF13" s="365">
        <f>AF9+AF6</f>
        <v>5</v>
      </c>
      <c r="AG13" s="365">
        <f>AG9+AG6</f>
        <v>0.97222222222222188</v>
      </c>
      <c r="AH13" s="365">
        <f t="shared" si="1"/>
        <v>0.19444444444444436</v>
      </c>
      <c r="AI13" s="365">
        <f t="shared" si="10"/>
        <v>4.0277777777777786</v>
      </c>
      <c r="AJ13" s="365">
        <f t="shared" si="11"/>
        <v>5.9722222222222214</v>
      </c>
      <c r="AK13" s="364">
        <f>AK9+AK6</f>
        <v>0</v>
      </c>
      <c r="AL13" s="364">
        <f>AL9+AL6</f>
        <v>3</v>
      </c>
      <c r="AM13" s="364" t="str">
        <f>AK13&amp;"-"&amp;AL13</f>
        <v>0-3</v>
      </c>
      <c r="AN13" s="365">
        <f>AN9+AN6</f>
        <v>1.7333333333333334</v>
      </c>
      <c r="AO13" s="365">
        <f>AO9+AO6</f>
        <v>0.93434239300108002</v>
      </c>
      <c r="AP13" s="365">
        <f t="shared" si="5"/>
        <v>0.53904368826985383</v>
      </c>
      <c r="AQ13" s="365">
        <f t="shared" si="12"/>
        <v>0.79899094033225337</v>
      </c>
      <c r="AR13" s="366">
        <f t="shared" si="13"/>
        <v>2.6676757263344135</v>
      </c>
    </row>
    <row r="14" spans="1:44" x14ac:dyDescent="0.3">
      <c r="A14" s="363"/>
      <c r="B14" s="371" t="s">
        <v>881</v>
      </c>
      <c r="C14" s="372"/>
      <c r="D14" s="373" t="s">
        <v>1221</v>
      </c>
      <c r="T14" s="363" t="s">
        <v>1460</v>
      </c>
      <c r="U14" s="364">
        <f>U7+U6</f>
        <v>1</v>
      </c>
      <c r="V14" s="364">
        <f>V7+V6</f>
        <v>5</v>
      </c>
      <c r="W14" s="364" t="str">
        <f t="shared" si="2"/>
        <v>1-5</v>
      </c>
      <c r="X14" s="364">
        <f>X7+X6</f>
        <v>3.4333333333333331</v>
      </c>
      <c r="Y14" s="364">
        <f>Y7+Y6</f>
        <v>1.184342393001079</v>
      </c>
      <c r="Z14" s="365">
        <f t="shared" si="0"/>
        <v>0.34495409504885799</v>
      </c>
      <c r="AA14" s="365">
        <f t="shared" si="6"/>
        <v>2.2489909403322539</v>
      </c>
      <c r="AB14" s="365">
        <f t="shared" si="7"/>
        <v>4.6176757263344124</v>
      </c>
      <c r="AC14" s="364">
        <f t="shared" ref="AC14:AD14" si="16">AC7+AC6</f>
        <v>2</v>
      </c>
      <c r="AD14" s="364">
        <f t="shared" si="16"/>
        <v>9</v>
      </c>
      <c r="AE14" s="364" t="str">
        <f t="shared" si="3"/>
        <v>2-9</v>
      </c>
      <c r="AF14" s="364">
        <f>AF7+AF6</f>
        <v>5.166666666666667</v>
      </c>
      <c r="AG14" s="364">
        <f>AG7+AG6</f>
        <v>1.2777777777777775</v>
      </c>
      <c r="AH14" s="365">
        <f t="shared" si="1"/>
        <v>0.24731182795698917</v>
      </c>
      <c r="AI14" s="365">
        <f t="shared" ref="AI14:AI15" si="17">MAX(AC14,AF14-AG14)</f>
        <v>3.8888888888888893</v>
      </c>
      <c r="AJ14" s="365">
        <f t="shared" ref="AJ14:AJ15" si="18">MIN(AD14,AF14+AG14)</f>
        <v>6.4444444444444446</v>
      </c>
      <c r="AK14" s="364">
        <f t="shared" ref="AK14:AL14" si="19">AK7+AK6</f>
        <v>0</v>
      </c>
      <c r="AL14" s="364">
        <f t="shared" si="19"/>
        <v>3</v>
      </c>
      <c r="AM14" s="364" t="str">
        <f t="shared" ref="AM14:AM16" si="20">AK14&amp;"-"&amp;AL14</f>
        <v>0-3</v>
      </c>
      <c r="AN14" s="364">
        <f t="shared" ref="AN14:AO14" si="21">AN7+AN6</f>
        <v>1.5666666666666667</v>
      </c>
      <c r="AO14" s="365">
        <f t="shared" si="21"/>
        <v>0.96212017077885781</v>
      </c>
      <c r="AP14" s="365">
        <f t="shared" si="5"/>
        <v>0.61411925794395184</v>
      </c>
      <c r="AQ14" s="365">
        <f t="shared" ref="AQ14:AQ15" si="22">MAX(AK14,AN14-AO14)</f>
        <v>0.60454649588780884</v>
      </c>
      <c r="AR14" s="366">
        <f t="shared" ref="AR14:AR15" si="23">MIN(AL14,AN14+AO14)</f>
        <v>2.5287868374455247</v>
      </c>
    </row>
    <row r="15" spans="1:44" x14ac:dyDescent="0.3">
      <c r="A15" s="363"/>
      <c r="B15" s="371" t="s">
        <v>1457</v>
      </c>
      <c r="C15" s="372"/>
      <c r="D15" s="373"/>
      <c r="T15" s="367" t="s">
        <v>534</v>
      </c>
      <c r="U15" s="368">
        <f>U8+U6</f>
        <v>2</v>
      </c>
      <c r="V15" s="368">
        <f>V8+V6</f>
        <v>6</v>
      </c>
      <c r="W15" s="368" t="str">
        <f t="shared" si="2"/>
        <v>2-6</v>
      </c>
      <c r="X15" s="368">
        <f t="shared" ref="X15:Y15" si="24">X8+X6</f>
        <v>4.4333333333333336</v>
      </c>
      <c r="Y15" s="368">
        <f t="shared" si="24"/>
        <v>1.1843423930010804</v>
      </c>
      <c r="Z15" s="369">
        <f t="shared" si="0"/>
        <v>0.26714490067693542</v>
      </c>
      <c r="AA15" s="369">
        <f t="shared" si="6"/>
        <v>3.248990940332253</v>
      </c>
      <c r="AB15" s="369">
        <f t="shared" si="7"/>
        <v>5.6176757263344141</v>
      </c>
      <c r="AC15" s="368">
        <f t="shared" ref="AC15:AD15" si="25">AC8+AC6</f>
        <v>2</v>
      </c>
      <c r="AD15" s="368">
        <f t="shared" si="25"/>
        <v>7</v>
      </c>
      <c r="AE15" s="368" t="str">
        <f t="shared" si="3"/>
        <v>2-7</v>
      </c>
      <c r="AF15" s="369">
        <f t="shared" ref="AF15:AG15" si="26">AF8+AF6</f>
        <v>4.5</v>
      </c>
      <c r="AG15" s="368">
        <f t="shared" si="26"/>
        <v>0.72222222222222188</v>
      </c>
      <c r="AH15" s="369">
        <f t="shared" si="1"/>
        <v>0.16049382716049376</v>
      </c>
      <c r="AI15" s="369">
        <f t="shared" si="17"/>
        <v>3.7777777777777781</v>
      </c>
      <c r="AJ15" s="369">
        <f t="shared" si="18"/>
        <v>5.2222222222222214</v>
      </c>
      <c r="AK15" s="368">
        <f t="shared" ref="AK15:AL15" si="27">AK8+AK6</f>
        <v>0</v>
      </c>
      <c r="AL15" s="368">
        <f t="shared" si="27"/>
        <v>3</v>
      </c>
      <c r="AM15" s="368" t="str">
        <f t="shared" si="20"/>
        <v>0-3</v>
      </c>
      <c r="AN15" s="368">
        <f t="shared" ref="AN15:AO15" si="28">AN8+AN6</f>
        <v>1.2333333333333334</v>
      </c>
      <c r="AO15" s="369">
        <f t="shared" si="28"/>
        <v>0.85100905966774676</v>
      </c>
      <c r="AP15" s="369">
        <f t="shared" si="5"/>
        <v>0.69000734567655142</v>
      </c>
      <c r="AQ15" s="369">
        <f t="shared" si="22"/>
        <v>0.38232427366558663</v>
      </c>
      <c r="AR15" s="370">
        <f t="shared" si="23"/>
        <v>2.08434239300108</v>
      </c>
    </row>
    <row r="16" spans="1:44" x14ac:dyDescent="0.3">
      <c r="A16" s="363"/>
      <c r="B16" s="371" t="s">
        <v>1457</v>
      </c>
      <c r="C16" s="372"/>
      <c r="D16" s="373" t="s">
        <v>1221</v>
      </c>
      <c r="T16" s="103" t="s">
        <v>546</v>
      </c>
      <c r="U16" s="104">
        <f>U14+U6</f>
        <v>1</v>
      </c>
      <c r="V16" s="104">
        <f>V14+V6</f>
        <v>6</v>
      </c>
      <c r="W16" s="104" t="str">
        <f t="shared" si="2"/>
        <v>1-6</v>
      </c>
      <c r="X16" s="121">
        <f t="shared" ref="X16:Y16" si="29">X14+X6</f>
        <v>4.0999999999999996</v>
      </c>
      <c r="Y16" s="104">
        <f t="shared" si="29"/>
        <v>1.4065646152233011</v>
      </c>
      <c r="Z16" s="121">
        <f t="shared" si="0"/>
        <v>0.34306454029836614</v>
      </c>
      <c r="AA16" s="121">
        <f t="shared" si="6"/>
        <v>2.6934353847766985</v>
      </c>
      <c r="AB16" s="121">
        <f t="shared" si="7"/>
        <v>5.5065646152233008</v>
      </c>
      <c r="AC16" s="104">
        <f t="shared" ref="AC16:AD16" si="30">AC14+AC6</f>
        <v>2</v>
      </c>
      <c r="AD16" s="104">
        <f t="shared" si="30"/>
        <v>10</v>
      </c>
      <c r="AE16" s="104" t="str">
        <f t="shared" si="3"/>
        <v>2-10</v>
      </c>
      <c r="AF16" s="104">
        <f t="shared" ref="AF16:AG16" si="31">AF14+AF6</f>
        <v>5.666666666666667</v>
      </c>
      <c r="AG16" s="104">
        <f t="shared" si="31"/>
        <v>1.5277777777777775</v>
      </c>
      <c r="AH16" s="121">
        <f t="shared" si="1"/>
        <v>0.26960784313725483</v>
      </c>
      <c r="AI16" s="121">
        <f t="shared" ref="AI16" si="32">MAX(AC16,AF16-AG16)</f>
        <v>4.1388888888888893</v>
      </c>
      <c r="AJ16" s="121">
        <f t="shared" ref="AJ16" si="33">MIN(AD16,AF16+AG16)</f>
        <v>7.1944444444444446</v>
      </c>
      <c r="AK16" s="104">
        <f t="shared" ref="AK16:AL16" si="34">AK14+AK6</f>
        <v>0</v>
      </c>
      <c r="AL16" s="104">
        <f t="shared" si="34"/>
        <v>4</v>
      </c>
      <c r="AM16" s="104" t="str">
        <f t="shared" si="20"/>
        <v>0-4</v>
      </c>
      <c r="AN16" s="104">
        <f t="shared" ref="AN16:AO16" si="35">AN14+AN6</f>
        <v>2.2333333333333334</v>
      </c>
      <c r="AO16" s="121">
        <f t="shared" si="35"/>
        <v>1.1843423930010801</v>
      </c>
      <c r="AP16" s="121">
        <f t="shared" si="5"/>
        <v>0.53030256403033438</v>
      </c>
      <c r="AQ16" s="121">
        <f t="shared" ref="AQ16" si="36">MAX(AK16,AN16-AO16)</f>
        <v>1.0489909403322533</v>
      </c>
      <c r="AR16" s="121">
        <f t="shared" ref="AR16" si="37">MIN(AL16,AN16+AO16)</f>
        <v>3.4176757263344135</v>
      </c>
    </row>
    <row r="17" spans="1:42" x14ac:dyDescent="0.3">
      <c r="A17" s="367"/>
      <c r="B17" s="374" t="s">
        <v>167</v>
      </c>
      <c r="C17" s="379" t="s">
        <v>167</v>
      </c>
      <c r="D17" s="380" t="s">
        <v>162</v>
      </c>
      <c r="T17" s="103" t="s">
        <v>136</v>
      </c>
      <c r="U17" s="104">
        <f>M37</f>
        <v>0</v>
      </c>
      <c r="V17" s="104">
        <f>N37</f>
        <v>2</v>
      </c>
      <c r="W17" s="104" t="str">
        <f t="shared" si="2"/>
        <v>0-2</v>
      </c>
      <c r="X17" s="121">
        <f>O37</f>
        <v>0.66666666666666663</v>
      </c>
      <c r="Y17" s="121"/>
      <c r="Z17" s="104"/>
      <c r="AA17" s="104"/>
      <c r="AB17" s="104"/>
      <c r="AC17" s="104"/>
      <c r="AD17" s="104"/>
      <c r="AE17" s="104"/>
      <c r="AF17" s="104"/>
      <c r="AG17" s="104"/>
      <c r="AH17" s="104"/>
      <c r="AI17" s="104"/>
      <c r="AJ17" s="104"/>
      <c r="AK17" s="104"/>
      <c r="AL17" s="104"/>
      <c r="AM17" s="121"/>
      <c r="AN17" s="121"/>
      <c r="AO17" s="104"/>
      <c r="AP17" s="104"/>
    </row>
    <row r="18" spans="1:42" x14ac:dyDescent="0.3">
      <c r="A18" s="359" t="s">
        <v>168</v>
      </c>
      <c r="B18" s="381" t="s">
        <v>881</v>
      </c>
      <c r="C18" s="377"/>
      <c r="D18" s="378"/>
      <c r="T18" s="103" t="s">
        <v>152</v>
      </c>
      <c r="U18" s="104">
        <f t="shared" ref="U18:V18" si="38">M38</f>
        <v>0</v>
      </c>
      <c r="V18" s="104">
        <f t="shared" si="38"/>
        <v>3</v>
      </c>
      <c r="W18" s="104" t="str">
        <f t="shared" si="2"/>
        <v>0-3</v>
      </c>
      <c r="X18" s="121">
        <f>O38</f>
        <v>1.3333333333333333</v>
      </c>
      <c r="Y18" s="121"/>
      <c r="Z18" s="104"/>
      <c r="AA18" s="104"/>
      <c r="AB18" s="104"/>
      <c r="AC18" s="104"/>
      <c r="AD18" s="104"/>
      <c r="AE18" s="104"/>
      <c r="AF18" s="104"/>
      <c r="AG18" s="104"/>
      <c r="AH18" s="104"/>
      <c r="AI18" s="104"/>
      <c r="AJ18" s="104"/>
      <c r="AK18" s="104"/>
      <c r="AL18" s="104"/>
      <c r="AM18" s="121"/>
      <c r="AN18" s="121"/>
      <c r="AO18" s="104"/>
      <c r="AP18" s="104"/>
    </row>
    <row r="19" spans="1:42" x14ac:dyDescent="0.3">
      <c r="A19" s="363"/>
      <c r="B19" s="371" t="s">
        <v>1457</v>
      </c>
      <c r="C19" s="372"/>
      <c r="D19" s="373"/>
      <c r="T19" s="103" t="s">
        <v>229</v>
      </c>
      <c r="U19" s="104">
        <f t="shared" ref="U19:V19" si="39">M39</f>
        <v>0</v>
      </c>
      <c r="V19" s="104">
        <f t="shared" si="39"/>
        <v>4</v>
      </c>
      <c r="W19" s="104" t="str">
        <f t="shared" si="2"/>
        <v>0-4</v>
      </c>
      <c r="X19" s="121">
        <f>O39</f>
        <v>2.1666666666666665</v>
      </c>
      <c r="Y19" s="121"/>
      <c r="Z19" s="104"/>
      <c r="AA19" s="104"/>
      <c r="AB19" s="104"/>
      <c r="AC19" s="104"/>
      <c r="AD19" s="104"/>
      <c r="AE19" s="104"/>
      <c r="AF19" s="104"/>
      <c r="AG19" s="104"/>
      <c r="AH19" s="104"/>
      <c r="AI19" s="104"/>
      <c r="AJ19" s="104"/>
      <c r="AK19" s="104"/>
      <c r="AL19" s="104"/>
      <c r="AM19" s="121"/>
      <c r="AN19" s="121"/>
      <c r="AO19" s="104"/>
      <c r="AP19" s="104"/>
    </row>
    <row r="20" spans="1:42" x14ac:dyDescent="0.3">
      <c r="A20" s="363"/>
      <c r="B20" s="371" t="s">
        <v>1457</v>
      </c>
      <c r="C20" s="372"/>
      <c r="D20" s="373"/>
      <c r="T20" s="103" t="s">
        <v>560</v>
      </c>
      <c r="U20" s="104">
        <f>U17+U18</f>
        <v>0</v>
      </c>
      <c r="V20" s="104">
        <f>V17+V18</f>
        <v>5</v>
      </c>
      <c r="W20" s="104" t="str">
        <f t="shared" si="2"/>
        <v>0-5</v>
      </c>
      <c r="X20" s="121">
        <f>X17+X18</f>
        <v>2</v>
      </c>
      <c r="Y20" s="104"/>
      <c r="Z20" s="104"/>
      <c r="AA20" s="104"/>
      <c r="AB20" s="104"/>
      <c r="AC20" s="104"/>
      <c r="AD20" s="104"/>
      <c r="AE20" s="104"/>
      <c r="AF20" s="104"/>
      <c r="AG20" s="104"/>
      <c r="AH20" s="104"/>
      <c r="AI20" s="104"/>
      <c r="AJ20" s="104"/>
      <c r="AK20" s="104"/>
      <c r="AL20" s="104"/>
      <c r="AM20" s="121"/>
      <c r="AN20" s="121"/>
      <c r="AO20" s="104"/>
      <c r="AP20" s="104"/>
    </row>
    <row r="21" spans="1:42" x14ac:dyDescent="0.3">
      <c r="A21" s="363"/>
      <c r="B21" s="371" t="s">
        <v>1457</v>
      </c>
      <c r="C21" s="372"/>
      <c r="D21" s="373"/>
      <c r="T21" s="103" t="s">
        <v>235</v>
      </c>
      <c r="U21" s="104">
        <f>U18+U18</f>
        <v>0</v>
      </c>
      <c r="V21" s="104">
        <f>V18+V18</f>
        <v>6</v>
      </c>
      <c r="W21" s="104" t="str">
        <f t="shared" si="2"/>
        <v>0-6</v>
      </c>
      <c r="X21" s="121">
        <f>X18+X18</f>
        <v>2.6666666666666665</v>
      </c>
      <c r="Y21" s="104"/>
      <c r="Z21" s="104"/>
      <c r="AA21" s="104"/>
      <c r="AB21" s="104"/>
      <c r="AC21" s="104"/>
      <c r="AD21" s="104"/>
      <c r="AE21" s="104"/>
      <c r="AF21" s="104"/>
      <c r="AG21" s="104"/>
      <c r="AH21" s="104"/>
      <c r="AI21" s="104"/>
      <c r="AJ21" s="104"/>
      <c r="AK21" s="104"/>
      <c r="AL21" s="104"/>
      <c r="AM21" s="121"/>
      <c r="AN21" s="121"/>
      <c r="AO21" s="104"/>
      <c r="AP21" s="104"/>
    </row>
    <row r="22" spans="1:42" x14ac:dyDescent="0.3">
      <c r="A22" s="363"/>
      <c r="B22" s="371" t="s">
        <v>1458</v>
      </c>
      <c r="C22" s="372"/>
      <c r="D22" s="373"/>
      <c r="T22" s="103" t="s">
        <v>318</v>
      </c>
      <c r="U22" s="104">
        <f>U19+U17</f>
        <v>0</v>
      </c>
      <c r="V22" s="104">
        <f>V19+V17</f>
        <v>6</v>
      </c>
      <c r="W22" s="104" t="str">
        <f>U22&amp;"-"&amp;V22</f>
        <v>0-6</v>
      </c>
      <c r="X22" s="121">
        <f>X19+X17</f>
        <v>2.833333333333333</v>
      </c>
      <c r="Y22" s="104"/>
      <c r="Z22" s="104"/>
      <c r="AA22" s="104"/>
      <c r="AB22" s="104"/>
      <c r="AC22" s="104"/>
      <c r="AD22" s="104"/>
      <c r="AE22" s="104"/>
      <c r="AF22" s="104"/>
      <c r="AG22" s="104"/>
      <c r="AH22" s="104"/>
      <c r="AI22" s="104"/>
      <c r="AJ22" s="104"/>
      <c r="AK22" s="104"/>
      <c r="AL22" s="104"/>
      <c r="AM22" s="121"/>
      <c r="AN22" s="121"/>
      <c r="AO22" s="104"/>
      <c r="AP22" s="104"/>
    </row>
    <row r="23" spans="1:42" x14ac:dyDescent="0.3">
      <c r="A23" s="363"/>
      <c r="B23" s="371" t="s">
        <v>1458</v>
      </c>
      <c r="C23" s="372"/>
      <c r="D23" s="373" t="s">
        <v>1221</v>
      </c>
      <c r="T23" s="103" t="s">
        <v>230</v>
      </c>
      <c r="U23" s="104">
        <f>U18+U19</f>
        <v>0</v>
      </c>
      <c r="V23" s="104">
        <f>V18+V19</f>
        <v>7</v>
      </c>
      <c r="W23" s="104" t="str">
        <f t="shared" si="2"/>
        <v>0-7</v>
      </c>
      <c r="X23" s="121">
        <f>X18+X19</f>
        <v>3.5</v>
      </c>
      <c r="Y23" s="104"/>
      <c r="Z23" s="104"/>
      <c r="AA23" s="104"/>
      <c r="AB23" s="104"/>
      <c r="AC23" s="104"/>
      <c r="AD23" s="104"/>
      <c r="AE23" s="104"/>
      <c r="AF23" s="104"/>
      <c r="AG23" s="104"/>
      <c r="AH23" s="104"/>
      <c r="AI23" s="104"/>
      <c r="AJ23" s="104"/>
      <c r="AK23" s="104"/>
      <c r="AL23" s="104"/>
      <c r="AM23" s="121"/>
      <c r="AN23" s="121"/>
      <c r="AO23" s="104"/>
      <c r="AP23" s="104"/>
    </row>
    <row r="24" spans="1:42" x14ac:dyDescent="0.3">
      <c r="A24" s="367"/>
      <c r="B24" s="374" t="s">
        <v>169</v>
      </c>
      <c r="C24" s="374" t="s">
        <v>170</v>
      </c>
      <c r="D24" s="375" t="s">
        <v>162</v>
      </c>
      <c r="O24" s="103" t="s">
        <v>554</v>
      </c>
      <c r="P24" s="103" t="s">
        <v>555</v>
      </c>
      <c r="Q24" s="103" t="s">
        <v>556</v>
      </c>
      <c r="R24" s="103" t="s">
        <v>557</v>
      </c>
    </row>
    <row r="25" spans="1:42" x14ac:dyDescent="0.3">
      <c r="A25" s="359" t="s">
        <v>1455</v>
      </c>
      <c r="B25" s="381" t="s">
        <v>881</v>
      </c>
      <c r="C25" s="376" t="s">
        <v>312</v>
      </c>
      <c r="D25" s="382" t="s">
        <v>1221</v>
      </c>
      <c r="F25" s="108">
        <v>0</v>
      </c>
      <c r="G25" s="108">
        <v>1</v>
      </c>
      <c r="H25" s="108">
        <v>1</v>
      </c>
      <c r="I25" s="108">
        <v>2</v>
      </c>
      <c r="J25" s="108">
        <v>2</v>
      </c>
      <c r="K25" s="108">
        <v>2</v>
      </c>
      <c r="L25" s="103">
        <f t="shared" ref="L25:L39" si="40">SUM(F25:K25)</f>
        <v>8</v>
      </c>
      <c r="M25" s="103">
        <f>MIN(G25:K25)</f>
        <v>1</v>
      </c>
      <c r="N25" s="103">
        <f>MAX(G25:K25)</f>
        <v>2</v>
      </c>
      <c r="O25" s="105">
        <f>L25/5</f>
        <v>1.6</v>
      </c>
      <c r="P25" s="105">
        <f>SQRT((G25*G25+H25*H25+I25*I25+J25*J25+K25*K25)/5-O25*O25)</f>
        <v>0.48989794855663493</v>
      </c>
      <c r="Q25" s="105">
        <f>MAX(M25,O25-P25)</f>
        <v>1.110102051443365</v>
      </c>
      <c r="R25" s="105">
        <f>MIN(N25,O25+P25)</f>
        <v>2</v>
      </c>
      <c r="S25" s="105"/>
    </row>
    <row r="26" spans="1:42" x14ac:dyDescent="0.3">
      <c r="A26" s="363"/>
      <c r="B26" s="371" t="s">
        <v>881</v>
      </c>
      <c r="C26" s="383" t="s">
        <v>312</v>
      </c>
      <c r="D26" s="384"/>
      <c r="F26" s="108">
        <v>0</v>
      </c>
      <c r="G26" s="108">
        <v>2</v>
      </c>
      <c r="H26" s="108">
        <v>3</v>
      </c>
      <c r="I26" s="108">
        <v>4</v>
      </c>
      <c r="J26" s="108">
        <v>5</v>
      </c>
      <c r="K26" s="108">
        <v>6</v>
      </c>
      <c r="L26" s="103">
        <f t="shared" si="40"/>
        <v>20</v>
      </c>
      <c r="M26" s="103">
        <f t="shared" ref="M26:M27" si="41">MIN(G26:K26)</f>
        <v>2</v>
      </c>
      <c r="N26" s="103">
        <f>MAX(G26:K26)</f>
        <v>6</v>
      </c>
      <c r="O26" s="105">
        <f>L26/5</f>
        <v>4</v>
      </c>
      <c r="P26" s="105">
        <f>SQRT((G26*G26+H26*H26+I26*I26+J26*J26+K26*K26)/5-O26*O26)</f>
        <v>1.4142135623730951</v>
      </c>
      <c r="Q26" s="105">
        <f>MAX(M26,O26-P26)</f>
        <v>2.5857864376269051</v>
      </c>
      <c r="R26" s="105">
        <f>MIN(N26,O26+P26)</f>
        <v>5.4142135623730949</v>
      </c>
    </row>
    <row r="27" spans="1:42" x14ac:dyDescent="0.3">
      <c r="A27" s="363"/>
      <c r="B27" s="371" t="s">
        <v>881</v>
      </c>
      <c r="C27" s="383"/>
      <c r="D27" s="384" t="s">
        <v>1221</v>
      </c>
      <c r="F27" s="108">
        <v>0</v>
      </c>
      <c r="G27" s="108">
        <v>1</v>
      </c>
      <c r="H27" s="108">
        <v>0</v>
      </c>
      <c r="I27" s="108">
        <v>0</v>
      </c>
      <c r="J27" s="108">
        <v>0</v>
      </c>
      <c r="K27" s="108">
        <v>1</v>
      </c>
      <c r="L27" s="103">
        <f t="shared" si="40"/>
        <v>2</v>
      </c>
      <c r="M27" s="103">
        <f t="shared" si="41"/>
        <v>0</v>
      </c>
      <c r="N27" s="103">
        <f>MAX(G27:K27)</f>
        <v>1</v>
      </c>
      <c r="O27" s="105">
        <f>L27/5</f>
        <v>0.4</v>
      </c>
      <c r="P27" s="105">
        <f>SQRT((G27*G27+H27*H27+I27*I27+J27*J27+K27*K27)/5-O27*O27)</f>
        <v>0.4898979485566356</v>
      </c>
      <c r="Q27" s="105">
        <f>MAX(M27,O27-P27)</f>
        <v>0</v>
      </c>
      <c r="R27" s="105">
        <f>MIN(N27,O27+P27)</f>
        <v>0.88989794855663562</v>
      </c>
    </row>
    <row r="28" spans="1:42" x14ac:dyDescent="0.3">
      <c r="A28" s="363"/>
      <c r="B28" s="371" t="s">
        <v>881</v>
      </c>
      <c r="C28" s="383"/>
      <c r="D28" s="384"/>
      <c r="F28" s="109">
        <v>0</v>
      </c>
      <c r="G28" s="109">
        <v>1</v>
      </c>
      <c r="H28" s="109">
        <v>1</v>
      </c>
      <c r="I28" s="109">
        <v>1</v>
      </c>
      <c r="J28" s="109">
        <v>2</v>
      </c>
      <c r="K28" s="109">
        <v>2</v>
      </c>
      <c r="L28" s="103">
        <f t="shared" si="40"/>
        <v>7</v>
      </c>
      <c r="M28" s="103">
        <f>MIN(F28:K28)</f>
        <v>0</v>
      </c>
      <c r="N28" s="103">
        <f>MAX(F28:K28)</f>
        <v>2</v>
      </c>
      <c r="O28" s="105">
        <f t="shared" ref="O28:O39" si="42">L28/6</f>
        <v>1.1666666666666667</v>
      </c>
      <c r="P28" s="105">
        <f t="shared" ref="P28:P39" si="43">(F28*F28+G28*G28+H28*H28+I28*I28+J28*J28+K28*K28)/6-O28*O28</f>
        <v>0.47222222222222188</v>
      </c>
      <c r="Q28" s="105">
        <f t="shared" ref="Q28:Q39" si="44">MAX(M28,O28-P28)</f>
        <v>0.69444444444444486</v>
      </c>
      <c r="R28" s="105">
        <f t="shared" ref="R28:R39" si="45">MIN(N28,O28+P28)</f>
        <v>1.6388888888888886</v>
      </c>
    </row>
    <row r="29" spans="1:42" x14ac:dyDescent="0.3">
      <c r="A29" s="363"/>
      <c r="B29" s="383"/>
      <c r="C29" s="383"/>
      <c r="D29" s="384" t="s">
        <v>1221</v>
      </c>
      <c r="F29" s="109">
        <v>1</v>
      </c>
      <c r="G29" s="109">
        <v>1</v>
      </c>
      <c r="H29" s="109">
        <v>2</v>
      </c>
      <c r="I29" s="109">
        <v>0</v>
      </c>
      <c r="J29" s="109">
        <v>0</v>
      </c>
      <c r="K29" s="109">
        <v>0</v>
      </c>
      <c r="L29" s="103">
        <f t="shared" si="40"/>
        <v>4</v>
      </c>
      <c r="M29" s="103">
        <f t="shared" ref="M29:M39" si="46">MIN(F29:K29)</f>
        <v>0</v>
      </c>
      <c r="N29" s="103">
        <f t="shared" ref="N29:N39" si="47">MAX(F29:K29)</f>
        <v>2</v>
      </c>
      <c r="O29" s="105">
        <f t="shared" si="42"/>
        <v>0.66666666666666663</v>
      </c>
      <c r="P29" s="105">
        <f t="shared" si="43"/>
        <v>0.55555555555555558</v>
      </c>
      <c r="Q29" s="105">
        <f t="shared" si="44"/>
        <v>0.11111111111111105</v>
      </c>
      <c r="R29" s="105">
        <f t="shared" si="45"/>
        <v>1.2222222222222223</v>
      </c>
    </row>
    <row r="30" spans="1:42" x14ac:dyDescent="0.3">
      <c r="A30" s="363"/>
      <c r="B30" s="383"/>
      <c r="C30" s="383" t="s">
        <v>312</v>
      </c>
      <c r="D30" s="384" t="s">
        <v>1221</v>
      </c>
      <c r="F30" s="109">
        <v>1</v>
      </c>
      <c r="G30" s="109">
        <v>0</v>
      </c>
      <c r="H30" s="109">
        <v>0</v>
      </c>
      <c r="I30" s="109">
        <v>1</v>
      </c>
      <c r="J30" s="109">
        <v>0</v>
      </c>
      <c r="K30" s="109">
        <v>1</v>
      </c>
      <c r="L30" s="103">
        <f t="shared" si="40"/>
        <v>3</v>
      </c>
      <c r="M30" s="103">
        <f t="shared" si="46"/>
        <v>0</v>
      </c>
      <c r="N30" s="103">
        <f t="shared" si="47"/>
        <v>1</v>
      </c>
      <c r="O30" s="105">
        <f t="shared" si="42"/>
        <v>0.5</v>
      </c>
      <c r="P30" s="105">
        <f t="shared" si="43"/>
        <v>0.25</v>
      </c>
      <c r="Q30" s="105">
        <f t="shared" si="44"/>
        <v>0.25</v>
      </c>
      <c r="R30" s="105">
        <f t="shared" si="45"/>
        <v>0.75</v>
      </c>
    </row>
    <row r="31" spans="1:42" x14ac:dyDescent="0.3">
      <c r="A31" s="367"/>
      <c r="B31" s="374" t="s">
        <v>162</v>
      </c>
      <c r="C31" s="374" t="s">
        <v>162</v>
      </c>
      <c r="D31" s="375" t="s">
        <v>162</v>
      </c>
      <c r="F31" s="110">
        <v>1</v>
      </c>
      <c r="G31" s="110">
        <v>2</v>
      </c>
      <c r="H31" s="110">
        <v>2</v>
      </c>
      <c r="I31" s="110">
        <v>2</v>
      </c>
      <c r="J31" s="110">
        <v>3</v>
      </c>
      <c r="K31" s="110">
        <v>3</v>
      </c>
      <c r="L31" s="103">
        <f t="shared" si="40"/>
        <v>13</v>
      </c>
      <c r="M31" s="103">
        <f t="shared" si="46"/>
        <v>1</v>
      </c>
      <c r="N31" s="103">
        <f t="shared" si="47"/>
        <v>3</v>
      </c>
      <c r="O31" s="105">
        <f t="shared" si="42"/>
        <v>2.1666666666666665</v>
      </c>
      <c r="P31" s="105">
        <f t="shared" si="43"/>
        <v>0.47222222222222321</v>
      </c>
      <c r="Q31" s="105">
        <f t="shared" si="44"/>
        <v>1.6944444444444433</v>
      </c>
      <c r="R31" s="105">
        <f t="shared" si="45"/>
        <v>2.6388888888888897</v>
      </c>
      <c r="T31" s="105"/>
      <c r="U31" s="105"/>
      <c r="V31" s="105"/>
      <c r="W31" s="105"/>
      <c r="X31" s="105"/>
      <c r="Y31" s="105"/>
      <c r="Z31" s="105"/>
      <c r="AA31" s="105"/>
      <c r="AC31" s="105"/>
    </row>
    <row r="32" spans="1:42" x14ac:dyDescent="0.3">
      <c r="A32" s="359" t="s">
        <v>171</v>
      </c>
      <c r="B32" s="376"/>
      <c r="C32" s="377"/>
      <c r="D32" s="378"/>
      <c r="F32" s="110">
        <v>0</v>
      </c>
      <c r="G32" s="110">
        <v>0</v>
      </c>
      <c r="H32" s="110">
        <v>0</v>
      </c>
      <c r="I32" s="110">
        <v>0</v>
      </c>
      <c r="J32" s="110">
        <v>0</v>
      </c>
      <c r="K32" s="110">
        <v>0</v>
      </c>
      <c r="L32" s="103">
        <f t="shared" si="40"/>
        <v>0</v>
      </c>
      <c r="M32" s="103">
        <f t="shared" si="46"/>
        <v>0</v>
      </c>
      <c r="N32" s="103">
        <f t="shared" si="47"/>
        <v>0</v>
      </c>
      <c r="O32" s="105">
        <f t="shared" si="42"/>
        <v>0</v>
      </c>
      <c r="P32" s="105">
        <f t="shared" si="43"/>
        <v>0</v>
      </c>
      <c r="Q32" s="105">
        <f t="shared" si="44"/>
        <v>0</v>
      </c>
      <c r="R32" s="105">
        <f t="shared" si="45"/>
        <v>0</v>
      </c>
    </row>
    <row r="33" spans="1:27" x14ac:dyDescent="0.3">
      <c r="A33" s="363"/>
      <c r="B33" s="383"/>
      <c r="C33" s="372"/>
      <c r="D33" s="373"/>
      <c r="F33" s="110">
        <v>0</v>
      </c>
      <c r="G33" s="110">
        <v>0</v>
      </c>
      <c r="H33" s="110">
        <v>0</v>
      </c>
      <c r="I33" s="110">
        <v>0</v>
      </c>
      <c r="J33" s="110">
        <v>0</v>
      </c>
      <c r="K33" s="110">
        <v>1</v>
      </c>
      <c r="L33" s="103">
        <f t="shared" si="40"/>
        <v>1</v>
      </c>
      <c r="M33" s="103">
        <f t="shared" si="46"/>
        <v>0</v>
      </c>
      <c r="N33" s="103">
        <f t="shared" si="47"/>
        <v>1</v>
      </c>
      <c r="O33" s="105">
        <f t="shared" si="42"/>
        <v>0.16666666666666666</v>
      </c>
      <c r="P33" s="105">
        <f t="shared" si="43"/>
        <v>0.1388888888888889</v>
      </c>
      <c r="Q33" s="105">
        <f t="shared" si="44"/>
        <v>2.7777777777777762E-2</v>
      </c>
      <c r="R33" s="105">
        <f t="shared" si="45"/>
        <v>0.30555555555555558</v>
      </c>
    </row>
    <row r="34" spans="1:27" x14ac:dyDescent="0.3">
      <c r="A34" s="363"/>
      <c r="B34" s="383"/>
      <c r="C34" s="372"/>
      <c r="D34" s="373"/>
      <c r="F34" s="114">
        <v>1</v>
      </c>
      <c r="G34" s="114">
        <v>1</v>
      </c>
      <c r="H34" s="114">
        <v>1</v>
      </c>
      <c r="I34" s="114">
        <v>1</v>
      </c>
      <c r="J34" s="114">
        <v>0</v>
      </c>
      <c r="K34" s="114">
        <v>0</v>
      </c>
      <c r="L34" s="103">
        <f t="shared" si="40"/>
        <v>4</v>
      </c>
      <c r="M34" s="103">
        <f t="shared" si="46"/>
        <v>0</v>
      </c>
      <c r="N34" s="103">
        <f t="shared" si="47"/>
        <v>1</v>
      </c>
      <c r="O34" s="105">
        <f t="shared" si="42"/>
        <v>0.66666666666666663</v>
      </c>
      <c r="P34" s="105">
        <f t="shared" si="43"/>
        <v>0.22222222222222221</v>
      </c>
      <c r="Q34" s="105">
        <f t="shared" si="44"/>
        <v>0.44444444444444442</v>
      </c>
      <c r="R34" s="105">
        <f t="shared" si="45"/>
        <v>0.88888888888888884</v>
      </c>
    </row>
    <row r="35" spans="1:27" x14ac:dyDescent="0.3">
      <c r="A35" s="363"/>
      <c r="B35" s="383"/>
      <c r="C35" s="372"/>
      <c r="D35" s="373"/>
      <c r="F35" s="114">
        <v>1</v>
      </c>
      <c r="G35" s="114">
        <v>1</v>
      </c>
      <c r="H35" s="114">
        <v>0</v>
      </c>
      <c r="I35" s="114">
        <v>0</v>
      </c>
      <c r="J35" s="114">
        <v>0</v>
      </c>
      <c r="K35" s="114">
        <v>1</v>
      </c>
      <c r="L35" s="103">
        <f t="shared" si="40"/>
        <v>3</v>
      </c>
      <c r="M35" s="103">
        <f t="shared" si="46"/>
        <v>0</v>
      </c>
      <c r="N35" s="103">
        <f t="shared" si="47"/>
        <v>1</v>
      </c>
      <c r="O35" s="105">
        <f t="shared" si="42"/>
        <v>0.5</v>
      </c>
      <c r="P35" s="105">
        <f t="shared" si="43"/>
        <v>0.25</v>
      </c>
      <c r="Q35" s="105">
        <f t="shared" si="44"/>
        <v>0.25</v>
      </c>
      <c r="R35" s="105">
        <f t="shared" si="45"/>
        <v>0.75</v>
      </c>
    </row>
    <row r="36" spans="1:27" x14ac:dyDescent="0.3">
      <c r="A36" s="363"/>
      <c r="B36" s="383" t="s">
        <v>883</v>
      </c>
      <c r="C36" s="372"/>
      <c r="D36" s="373"/>
      <c r="F36" s="114">
        <v>1</v>
      </c>
      <c r="G36" s="114">
        <v>0</v>
      </c>
      <c r="H36" s="114">
        <v>1</v>
      </c>
      <c r="I36" s="114">
        <v>0</v>
      </c>
      <c r="J36" s="114">
        <v>1</v>
      </c>
      <c r="K36" s="114">
        <v>1</v>
      </c>
      <c r="L36" s="103">
        <f t="shared" si="40"/>
        <v>4</v>
      </c>
      <c r="M36" s="103">
        <f t="shared" si="46"/>
        <v>0</v>
      </c>
      <c r="N36" s="103">
        <f t="shared" si="47"/>
        <v>1</v>
      </c>
      <c r="O36" s="105">
        <f t="shared" si="42"/>
        <v>0.66666666666666663</v>
      </c>
      <c r="P36" s="105">
        <f t="shared" si="43"/>
        <v>0.22222222222222221</v>
      </c>
      <c r="Q36" s="105">
        <f t="shared" si="44"/>
        <v>0.44444444444444442</v>
      </c>
      <c r="R36" s="105">
        <f t="shared" si="45"/>
        <v>0.88888888888888884</v>
      </c>
    </row>
    <row r="37" spans="1:27" x14ac:dyDescent="0.3">
      <c r="A37" s="363"/>
      <c r="B37" s="383" t="s">
        <v>883</v>
      </c>
      <c r="C37" s="372"/>
      <c r="D37" s="373"/>
      <c r="F37" s="111">
        <v>0</v>
      </c>
      <c r="G37" s="111">
        <v>0</v>
      </c>
      <c r="H37" s="111">
        <v>0</v>
      </c>
      <c r="I37" s="111">
        <v>1</v>
      </c>
      <c r="J37" s="111">
        <v>1</v>
      </c>
      <c r="K37" s="111">
        <v>2</v>
      </c>
      <c r="L37" s="103">
        <f t="shared" si="40"/>
        <v>4</v>
      </c>
      <c r="M37" s="103">
        <f t="shared" si="46"/>
        <v>0</v>
      </c>
      <c r="N37" s="103">
        <f t="shared" si="47"/>
        <v>2</v>
      </c>
      <c r="O37" s="105">
        <f t="shared" si="42"/>
        <v>0.66666666666666663</v>
      </c>
      <c r="P37" s="105">
        <f t="shared" si="43"/>
        <v>0.55555555555555558</v>
      </c>
      <c r="Q37" s="105">
        <f t="shared" si="44"/>
        <v>0.11111111111111105</v>
      </c>
      <c r="R37" s="105">
        <f t="shared" si="45"/>
        <v>1.2222222222222223</v>
      </c>
    </row>
    <row r="38" spans="1:27" x14ac:dyDescent="0.3">
      <c r="A38" s="363"/>
      <c r="B38" s="383" t="s">
        <v>1513</v>
      </c>
      <c r="C38" s="372"/>
      <c r="D38" s="373"/>
      <c r="F38" s="112">
        <v>0</v>
      </c>
      <c r="G38" s="112">
        <v>1</v>
      </c>
      <c r="H38" s="112">
        <v>1</v>
      </c>
      <c r="I38" s="112">
        <v>1</v>
      </c>
      <c r="J38" s="112">
        <v>2</v>
      </c>
      <c r="K38" s="112">
        <v>3</v>
      </c>
      <c r="L38" s="103">
        <f t="shared" si="40"/>
        <v>8</v>
      </c>
      <c r="M38" s="103">
        <f t="shared" si="46"/>
        <v>0</v>
      </c>
      <c r="N38" s="103">
        <f t="shared" si="47"/>
        <v>3</v>
      </c>
      <c r="O38" s="105">
        <f t="shared" si="42"/>
        <v>1.3333333333333333</v>
      </c>
      <c r="P38" s="105">
        <f t="shared" si="43"/>
        <v>0.88888888888888884</v>
      </c>
      <c r="Q38" s="105">
        <f t="shared" si="44"/>
        <v>0.44444444444444442</v>
      </c>
      <c r="R38" s="105">
        <f t="shared" si="45"/>
        <v>2.2222222222222223</v>
      </c>
      <c r="Y38" s="103">
        <v>10</v>
      </c>
      <c r="Z38" s="105">
        <f>Y38/36</f>
        <v>0.27777777777777779</v>
      </c>
      <c r="AA38" s="105">
        <f>0.72*0.28</f>
        <v>0.2016</v>
      </c>
    </row>
    <row r="39" spans="1:27" x14ac:dyDescent="0.3">
      <c r="A39" s="367"/>
      <c r="B39" s="374" t="s">
        <v>167</v>
      </c>
      <c r="C39" s="379"/>
      <c r="D39" s="380"/>
      <c r="F39" s="113">
        <v>0</v>
      </c>
      <c r="G39" s="113">
        <v>2</v>
      </c>
      <c r="H39" s="113">
        <v>2</v>
      </c>
      <c r="I39" s="113">
        <v>2</v>
      </c>
      <c r="J39" s="113">
        <v>3</v>
      </c>
      <c r="K39" s="113">
        <v>4</v>
      </c>
      <c r="L39" s="103">
        <f t="shared" si="40"/>
        <v>13</v>
      </c>
      <c r="M39" s="103">
        <f t="shared" si="46"/>
        <v>0</v>
      </c>
      <c r="N39" s="103">
        <f t="shared" si="47"/>
        <v>4</v>
      </c>
      <c r="O39" s="105">
        <f t="shared" si="42"/>
        <v>2.1666666666666665</v>
      </c>
      <c r="P39" s="105">
        <f t="shared" si="43"/>
        <v>1.4722222222222232</v>
      </c>
      <c r="Q39" s="105">
        <f t="shared" si="44"/>
        <v>0.69444444444444331</v>
      </c>
      <c r="R39" s="105">
        <f t="shared" si="45"/>
        <v>3.6388888888888897</v>
      </c>
      <c r="X39" s="105">
        <f>Y39+Z39</f>
        <v>0.92159999999999997</v>
      </c>
      <c r="Y39" s="103">
        <v>0.72</v>
      </c>
      <c r="Z39" s="105">
        <f>0.28*0.72</f>
        <v>0.2016</v>
      </c>
    </row>
    <row r="40" spans="1:27" x14ac:dyDescent="0.3">
      <c r="A40" s="359" t="s">
        <v>311</v>
      </c>
      <c r="B40" s="376"/>
      <c r="C40" s="377"/>
      <c r="D40" s="378"/>
    </row>
    <row r="41" spans="1:27" x14ac:dyDescent="0.3">
      <c r="A41" s="363"/>
      <c r="B41" s="383" t="s">
        <v>883</v>
      </c>
      <c r="C41" s="372"/>
      <c r="D41" s="373"/>
    </row>
    <row r="42" spans="1:27" x14ac:dyDescent="0.3">
      <c r="A42" s="363"/>
      <c r="B42" s="383" t="s">
        <v>883</v>
      </c>
      <c r="C42" s="372"/>
      <c r="D42" s="373"/>
    </row>
    <row r="43" spans="1:27" x14ac:dyDescent="0.3">
      <c r="A43" s="363"/>
      <c r="B43" s="383" t="s">
        <v>883</v>
      </c>
      <c r="C43" s="372"/>
      <c r="D43" s="373"/>
    </row>
    <row r="44" spans="1:27" x14ac:dyDescent="0.3">
      <c r="A44" s="363"/>
      <c r="B44" s="383" t="s">
        <v>1513</v>
      </c>
      <c r="C44" s="372"/>
      <c r="D44" s="373"/>
    </row>
    <row r="45" spans="1:27" x14ac:dyDescent="0.3">
      <c r="A45" s="363"/>
      <c r="B45" s="383" t="s">
        <v>1514</v>
      </c>
      <c r="C45" s="372"/>
      <c r="D45" s="373"/>
    </row>
    <row r="46" spans="1:27" x14ac:dyDescent="0.3">
      <c r="A46" s="367"/>
      <c r="B46" s="374" t="s">
        <v>267</v>
      </c>
      <c r="C46" s="379"/>
      <c r="D46" s="380"/>
    </row>
    <row r="47" spans="1:27" x14ac:dyDescent="0.3">
      <c r="A47" s="359" t="s">
        <v>315</v>
      </c>
      <c r="B47" s="376"/>
      <c r="C47" s="377"/>
      <c r="D47" s="378"/>
    </row>
    <row r="48" spans="1:27" x14ac:dyDescent="0.3">
      <c r="A48" s="363"/>
      <c r="B48" s="383" t="s">
        <v>1513</v>
      </c>
      <c r="C48" s="372"/>
      <c r="D48" s="373"/>
    </row>
    <row r="49" spans="1:4" x14ac:dyDescent="0.3">
      <c r="A49" s="363"/>
      <c r="B49" s="383" t="s">
        <v>1513</v>
      </c>
      <c r="C49" s="372"/>
      <c r="D49" s="373"/>
    </row>
    <row r="50" spans="1:4" x14ac:dyDescent="0.3">
      <c r="A50" s="363"/>
      <c r="B50" s="383" t="s">
        <v>1513</v>
      </c>
      <c r="C50" s="372"/>
      <c r="D50" s="373"/>
    </row>
    <row r="51" spans="1:4" x14ac:dyDescent="0.3">
      <c r="A51" s="363"/>
      <c r="B51" s="383" t="s">
        <v>1514</v>
      </c>
      <c r="C51" s="372"/>
      <c r="D51" s="373"/>
    </row>
    <row r="52" spans="1:4" x14ac:dyDescent="0.3">
      <c r="A52" s="363"/>
      <c r="B52" s="383" t="s">
        <v>1515</v>
      </c>
      <c r="C52" s="372"/>
      <c r="D52" s="373"/>
    </row>
    <row r="53" spans="1:4" x14ac:dyDescent="0.3">
      <c r="A53" s="367"/>
      <c r="B53" s="374" t="s">
        <v>562</v>
      </c>
      <c r="C53" s="379"/>
      <c r="D53" s="380"/>
    </row>
  </sheetData>
  <mergeCells count="4">
    <mergeCell ref="B4:D4"/>
    <mergeCell ref="U1:X1"/>
    <mergeCell ref="AC1:AF1"/>
    <mergeCell ref="AK1:AN1"/>
  </mergeCells>
  <conditionalFormatting sqref="X3:X16">
    <cfRule type="colorScale" priority="6">
      <colorScale>
        <cfvo type="min"/>
        <cfvo type="percentile" val="50"/>
        <cfvo type="max"/>
        <color rgb="FF63BE7B"/>
        <color rgb="FFFFEB84"/>
        <color rgb="FFF8696B"/>
      </colorScale>
    </cfRule>
  </conditionalFormatting>
  <conditionalFormatting sqref="Z3:Z16">
    <cfRule type="colorScale" priority="5">
      <colorScale>
        <cfvo type="min"/>
        <cfvo type="percentile" val="50"/>
        <cfvo type="max"/>
        <color rgb="FF63BE7B"/>
        <color rgb="FFFFEB84"/>
        <color rgb="FFF8696B"/>
      </colorScale>
    </cfRule>
  </conditionalFormatting>
  <conditionalFormatting sqref="AF3:AF16">
    <cfRule type="colorScale" priority="4">
      <colorScale>
        <cfvo type="min"/>
        <cfvo type="percentile" val="50"/>
        <cfvo type="max"/>
        <color rgb="FFF8696B"/>
        <color rgb="FFFFEB84"/>
        <color rgb="FF63BE7B"/>
      </colorScale>
    </cfRule>
  </conditionalFormatting>
  <conditionalFormatting sqref="AH3:AH16">
    <cfRule type="colorScale" priority="3">
      <colorScale>
        <cfvo type="min"/>
        <cfvo type="percentile" val="50"/>
        <cfvo type="max"/>
        <color rgb="FF63BE7B"/>
        <color rgb="FFFFEB84"/>
        <color rgb="FFF8696B"/>
      </colorScale>
    </cfRule>
  </conditionalFormatting>
  <conditionalFormatting sqref="AN3:AN16">
    <cfRule type="colorScale" priority="2">
      <colorScale>
        <cfvo type="min"/>
        <cfvo type="percentile" val="50"/>
        <cfvo type="max"/>
        <color rgb="FFF8696B"/>
        <color rgb="FFFFEB84"/>
        <color rgb="FF63BE7B"/>
      </colorScale>
    </cfRule>
  </conditionalFormatting>
  <conditionalFormatting sqref="AP3:AP16">
    <cfRule type="colorScale" priority="1">
      <colorScale>
        <cfvo type="min"/>
        <cfvo type="percentile" val="50"/>
        <cfvo type="max"/>
        <color rgb="FF63BE7B"/>
        <color rgb="FFFFEB84"/>
        <color rgb="FFF8696B"/>
      </colorScale>
    </cfRule>
  </conditionalFormatting>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
  <sheetViews>
    <sheetView workbookViewId="0">
      <selection activeCell="B15" sqref="B15"/>
    </sheetView>
  </sheetViews>
  <sheetFormatPr baseColWidth="10" defaultRowHeight="15" x14ac:dyDescent="0.25"/>
  <cols>
    <col min="1" max="1" width="11.42578125" style="1"/>
    <col min="2" max="2" width="28" bestFit="1" customWidth="1"/>
    <col min="3" max="3" width="28" style="1" customWidth="1"/>
  </cols>
  <sheetData>
    <row r="1" spans="1:4" s="6" customFormat="1" x14ac:dyDescent="0.25">
      <c r="A1" s="6" t="s">
        <v>292</v>
      </c>
      <c r="B1" s="6" t="s">
        <v>275</v>
      </c>
      <c r="C1" s="6">
        <v>1</v>
      </c>
    </row>
    <row r="2" spans="1:4" s="7" customFormat="1" x14ac:dyDescent="0.25">
      <c r="A2" s="7" t="s">
        <v>112</v>
      </c>
      <c r="B2" s="7" t="s">
        <v>276</v>
      </c>
      <c r="C2" s="7">
        <v>2</v>
      </c>
    </row>
    <row r="3" spans="1:4" s="8" customFormat="1" x14ac:dyDescent="0.25">
      <c r="A3" s="8" t="s">
        <v>156</v>
      </c>
      <c r="B3" s="8" t="s">
        <v>277</v>
      </c>
      <c r="C3" s="8">
        <v>2</v>
      </c>
    </row>
    <row r="4" spans="1:4" s="8" customFormat="1" x14ac:dyDescent="0.25">
      <c r="A4" s="8" t="s">
        <v>156</v>
      </c>
      <c r="B4" s="8" t="s">
        <v>274</v>
      </c>
      <c r="C4" s="8">
        <v>2</v>
      </c>
      <c r="D4" s="8" t="s">
        <v>299</v>
      </c>
    </row>
    <row r="5" spans="1:4" s="7" customFormat="1" x14ac:dyDescent="0.25">
      <c r="A5" s="7" t="s">
        <v>112</v>
      </c>
      <c r="B5" s="7" t="s">
        <v>273</v>
      </c>
      <c r="C5" s="7">
        <v>2</v>
      </c>
    </row>
    <row r="6" spans="1:4" s="8" customFormat="1" x14ac:dyDescent="0.25">
      <c r="A6" s="8" t="s">
        <v>156</v>
      </c>
      <c r="B6" s="8" t="s">
        <v>279</v>
      </c>
      <c r="C6" s="8">
        <v>2</v>
      </c>
      <c r="D6" s="8" t="s">
        <v>300</v>
      </c>
    </row>
    <row r="7" spans="1:4" s="8" customFormat="1" x14ac:dyDescent="0.25">
      <c r="A7" s="8" t="s">
        <v>156</v>
      </c>
      <c r="B7" s="8" t="s">
        <v>278</v>
      </c>
      <c r="C7" s="8">
        <v>2</v>
      </c>
      <c r="D7" s="8" t="s">
        <v>300</v>
      </c>
    </row>
    <row r="8" spans="1:4" s="7" customFormat="1" x14ac:dyDescent="0.25">
      <c r="A8" s="7" t="s">
        <v>112</v>
      </c>
      <c r="B8" s="7" t="s">
        <v>280</v>
      </c>
      <c r="C8" s="7">
        <v>2</v>
      </c>
      <c r="D8" s="7" t="s">
        <v>297</v>
      </c>
    </row>
    <row r="9" spans="1:4" s="8" customFormat="1" x14ac:dyDescent="0.25">
      <c r="A9" s="8" t="s">
        <v>156</v>
      </c>
      <c r="B9" s="8" t="s">
        <v>282</v>
      </c>
      <c r="C9" s="8">
        <v>2</v>
      </c>
      <c r="D9" s="8" t="s">
        <v>297</v>
      </c>
    </row>
    <row r="10" spans="1:4" s="8" customFormat="1" x14ac:dyDescent="0.25">
      <c r="A10" s="8" t="s">
        <v>156</v>
      </c>
      <c r="B10" s="8" t="s">
        <v>281</v>
      </c>
      <c r="C10" s="8">
        <v>2</v>
      </c>
    </row>
    <row r="11" spans="1:4" s="7" customFormat="1" x14ac:dyDescent="0.25">
      <c r="A11" s="7" t="s">
        <v>112</v>
      </c>
      <c r="B11" s="7" t="s">
        <v>283</v>
      </c>
      <c r="C11" s="7">
        <v>2</v>
      </c>
      <c r="D11" s="7" t="s">
        <v>295</v>
      </c>
    </row>
    <row r="12" spans="1:4" s="8" customFormat="1" x14ac:dyDescent="0.25">
      <c r="A12" s="8" t="s">
        <v>156</v>
      </c>
      <c r="B12" s="8" t="s">
        <v>285</v>
      </c>
      <c r="C12" s="8">
        <v>2</v>
      </c>
    </row>
    <row r="13" spans="1:4" s="8" customFormat="1" x14ac:dyDescent="0.25">
      <c r="A13" s="8" t="s">
        <v>156</v>
      </c>
      <c r="B13" s="8" t="s">
        <v>284</v>
      </c>
      <c r="C13" s="8">
        <v>2</v>
      </c>
    </row>
    <row r="14" spans="1:4" s="7" customFormat="1" x14ac:dyDescent="0.25">
      <c r="A14" s="7" t="s">
        <v>112</v>
      </c>
      <c r="B14" s="7" t="s">
        <v>286</v>
      </c>
      <c r="C14" s="7">
        <v>2</v>
      </c>
      <c r="D14" s="7" t="s">
        <v>298</v>
      </c>
    </row>
    <row r="15" spans="1:4" s="8" customFormat="1" x14ac:dyDescent="0.25">
      <c r="A15" s="8" t="s">
        <v>156</v>
      </c>
      <c r="B15" s="8" t="s">
        <v>288</v>
      </c>
      <c r="C15" s="8">
        <v>2</v>
      </c>
    </row>
    <row r="16" spans="1:4" s="8" customFormat="1" x14ac:dyDescent="0.25">
      <c r="A16" s="8" t="s">
        <v>156</v>
      </c>
      <c r="B16" s="8" t="s">
        <v>287</v>
      </c>
      <c r="C16" s="8">
        <v>2</v>
      </c>
    </row>
    <row r="17" spans="1:4" x14ac:dyDescent="0.25">
      <c r="A17" s="1" t="s">
        <v>293</v>
      </c>
      <c r="B17" s="1" t="s">
        <v>289</v>
      </c>
      <c r="C17" s="1">
        <v>1</v>
      </c>
      <c r="D17" s="1" t="s">
        <v>296</v>
      </c>
    </row>
    <row r="18" spans="1:4" x14ac:dyDescent="0.25">
      <c r="A18" s="1" t="s">
        <v>293</v>
      </c>
      <c r="B18" s="1" t="s">
        <v>290</v>
      </c>
      <c r="C18" s="1">
        <v>1</v>
      </c>
      <c r="D18" s="1" t="s">
        <v>296</v>
      </c>
    </row>
    <row r="19" spans="1:4" x14ac:dyDescent="0.25">
      <c r="A19" s="1" t="s">
        <v>294</v>
      </c>
      <c r="B19" s="1" t="s">
        <v>291</v>
      </c>
    </row>
    <row r="20" spans="1:4" x14ac:dyDescent="0.25">
      <c r="A20" s="1" t="s">
        <v>294</v>
      </c>
      <c r="B20" s="1" t="s">
        <v>683</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26"/>
  <sheetViews>
    <sheetView workbookViewId="0">
      <selection activeCell="G24" sqref="G24"/>
    </sheetView>
  </sheetViews>
  <sheetFormatPr baseColWidth="10" defaultRowHeight="15" x14ac:dyDescent="0.25"/>
  <cols>
    <col min="2" max="6" width="11.42578125" style="66"/>
  </cols>
  <sheetData>
    <row r="2" spans="1:6" x14ac:dyDescent="0.25">
      <c r="B2" s="66" t="s">
        <v>1151</v>
      </c>
      <c r="C2" s="66" t="s">
        <v>1152</v>
      </c>
      <c r="D2" s="66" t="s">
        <v>1153</v>
      </c>
      <c r="E2" s="66" t="s">
        <v>568</v>
      </c>
      <c r="F2" s="66" t="s">
        <v>1154</v>
      </c>
    </row>
    <row r="3" spans="1:6" s="1" customFormat="1" x14ac:dyDescent="0.25">
      <c r="B3" s="67" t="s">
        <v>1157</v>
      </c>
      <c r="C3" s="67" t="s">
        <v>1158</v>
      </c>
      <c r="D3" s="67" t="s">
        <v>1159</v>
      </c>
      <c r="E3" s="67" t="s">
        <v>1159</v>
      </c>
      <c r="F3" s="67" t="s">
        <v>1160</v>
      </c>
    </row>
    <row r="4" spans="1:6" x14ac:dyDescent="0.25">
      <c r="A4">
        <v>1</v>
      </c>
      <c r="C4" s="66" t="s">
        <v>1155</v>
      </c>
      <c r="D4" s="66" t="s">
        <v>229</v>
      </c>
      <c r="E4" s="66" t="s">
        <v>1156</v>
      </c>
    </row>
    <row r="5" spans="1:6" x14ac:dyDescent="0.25">
      <c r="A5">
        <v>2</v>
      </c>
      <c r="B5" s="66" t="s">
        <v>1155</v>
      </c>
      <c r="C5" s="66" t="s">
        <v>1156</v>
      </c>
      <c r="D5" s="66" t="s">
        <v>1156</v>
      </c>
    </row>
    <row r="6" spans="1:6" x14ac:dyDescent="0.25">
      <c r="A6" s="1">
        <v>3</v>
      </c>
      <c r="C6" s="66" t="s">
        <v>1156</v>
      </c>
      <c r="D6" s="66" t="s">
        <v>1155</v>
      </c>
      <c r="E6" s="66" t="s">
        <v>1156</v>
      </c>
    </row>
    <row r="7" spans="1:6" x14ac:dyDescent="0.25">
      <c r="A7" s="1">
        <v>4</v>
      </c>
      <c r="C7" s="66" t="s">
        <v>1156</v>
      </c>
      <c r="D7" s="66" t="s">
        <v>1156</v>
      </c>
      <c r="F7" s="66" t="s">
        <v>1155</v>
      </c>
    </row>
    <row r="8" spans="1:6" x14ac:dyDescent="0.25">
      <c r="A8" s="1">
        <v>5</v>
      </c>
      <c r="D8" s="66" t="s">
        <v>1156</v>
      </c>
      <c r="E8" s="66" t="s">
        <v>1155</v>
      </c>
      <c r="F8" s="66" t="s">
        <v>1156</v>
      </c>
    </row>
    <row r="9" spans="1:6" x14ac:dyDescent="0.25">
      <c r="A9" s="1">
        <v>6</v>
      </c>
      <c r="B9" s="66" t="s">
        <v>1155</v>
      </c>
      <c r="D9" s="66" t="s">
        <v>1156</v>
      </c>
      <c r="E9" s="66" t="s">
        <v>1156</v>
      </c>
    </row>
    <row r="10" spans="1:6" x14ac:dyDescent="0.25">
      <c r="A10" s="1">
        <v>7</v>
      </c>
      <c r="B10" s="66" t="s">
        <v>1155</v>
      </c>
      <c r="D10" s="66" t="s">
        <v>1156</v>
      </c>
      <c r="F10" s="66" t="s">
        <v>1156</v>
      </c>
    </row>
    <row r="11" spans="1:6" x14ac:dyDescent="0.25">
      <c r="A11" s="1">
        <v>8</v>
      </c>
      <c r="C11" s="66" t="s">
        <v>1156</v>
      </c>
      <c r="E11" s="66" t="s">
        <v>229</v>
      </c>
      <c r="F11" s="66" t="s">
        <v>229</v>
      </c>
    </row>
    <row r="12" spans="1:6" x14ac:dyDescent="0.25">
      <c r="A12" s="1">
        <v>9</v>
      </c>
      <c r="B12" s="66" t="s">
        <v>1156</v>
      </c>
      <c r="E12" s="66" t="s">
        <v>1156</v>
      </c>
      <c r="F12" s="66" t="s">
        <v>1156</v>
      </c>
    </row>
    <row r="13" spans="1:6" x14ac:dyDescent="0.25">
      <c r="A13" s="1">
        <v>10</v>
      </c>
      <c r="C13" s="66" t="s">
        <v>1155</v>
      </c>
      <c r="E13" s="66" t="s">
        <v>1156</v>
      </c>
      <c r="F13" s="66" t="s">
        <v>1156</v>
      </c>
    </row>
    <row r="14" spans="1:6" x14ac:dyDescent="0.25">
      <c r="B14" s="67" t="s">
        <v>1162</v>
      </c>
      <c r="C14" s="67" t="s">
        <v>1161</v>
      </c>
      <c r="D14" s="67" t="s">
        <v>1163</v>
      </c>
      <c r="E14" s="67" t="s">
        <v>1164</v>
      </c>
      <c r="F14" s="67" t="s">
        <v>1165</v>
      </c>
    </row>
    <row r="15" spans="1:6" x14ac:dyDescent="0.25">
      <c r="A15">
        <v>1</v>
      </c>
      <c r="B15" s="66" t="s">
        <v>229</v>
      </c>
      <c r="C15" s="66" t="s">
        <v>1156</v>
      </c>
      <c r="F15" s="66" t="s">
        <v>1156</v>
      </c>
    </row>
    <row r="16" spans="1:6" x14ac:dyDescent="0.25">
      <c r="A16">
        <v>2</v>
      </c>
      <c r="B16" s="66" t="s">
        <v>1155</v>
      </c>
      <c r="C16" s="66" t="s">
        <v>1155</v>
      </c>
      <c r="D16" s="66" t="s">
        <v>1155</v>
      </c>
      <c r="E16" s="66" t="s">
        <v>1155</v>
      </c>
      <c r="F16" s="66" t="s">
        <v>1155</v>
      </c>
    </row>
    <row r="17" spans="1:6" x14ac:dyDescent="0.25">
      <c r="A17">
        <v>3</v>
      </c>
      <c r="C17" s="66" t="s">
        <v>1155</v>
      </c>
      <c r="D17" s="66" t="s">
        <v>1156</v>
      </c>
      <c r="E17" s="66" t="s">
        <v>1155</v>
      </c>
    </row>
    <row r="18" spans="1:6" x14ac:dyDescent="0.25">
      <c r="B18" s="67" t="s">
        <v>1166</v>
      </c>
      <c r="C18" s="67" t="s">
        <v>1167</v>
      </c>
      <c r="D18" s="67" t="s">
        <v>1168</v>
      </c>
      <c r="E18" s="67" t="s">
        <v>1169</v>
      </c>
      <c r="F18" s="67" t="s">
        <v>1170</v>
      </c>
    </row>
    <row r="19" spans="1:6" x14ac:dyDescent="0.25">
      <c r="A19">
        <v>1</v>
      </c>
      <c r="C19" s="66" t="s">
        <v>1155</v>
      </c>
      <c r="D19" s="66" t="s">
        <v>1156</v>
      </c>
      <c r="F19" s="66" t="s">
        <v>1155</v>
      </c>
    </row>
    <row r="20" spans="1:6" x14ac:dyDescent="0.25">
      <c r="A20">
        <v>2</v>
      </c>
      <c r="B20" s="66" t="s">
        <v>1155</v>
      </c>
      <c r="C20" s="66" t="s">
        <v>1155</v>
      </c>
      <c r="D20" s="66" t="s">
        <v>1156</v>
      </c>
    </row>
    <row r="21" spans="1:6" x14ac:dyDescent="0.25">
      <c r="A21">
        <v>3</v>
      </c>
      <c r="C21" s="66" t="s">
        <v>229</v>
      </c>
      <c r="D21" s="66" t="s">
        <v>1155</v>
      </c>
      <c r="E21" s="66" t="s">
        <v>1156</v>
      </c>
    </row>
    <row r="22" spans="1:6" x14ac:dyDescent="0.25">
      <c r="A22">
        <v>4</v>
      </c>
      <c r="B22" s="66" t="s">
        <v>1155</v>
      </c>
      <c r="D22" s="66" t="s">
        <v>1155</v>
      </c>
      <c r="E22" s="66" t="s">
        <v>1156</v>
      </c>
    </row>
    <row r="23" spans="1:6" x14ac:dyDescent="0.25">
      <c r="A23">
        <v>5</v>
      </c>
      <c r="D23" s="66" t="s">
        <v>1156</v>
      </c>
      <c r="E23" s="66" t="s">
        <v>1155</v>
      </c>
      <c r="F23" s="66" t="s">
        <v>1156</v>
      </c>
    </row>
    <row r="24" spans="1:6" x14ac:dyDescent="0.25">
      <c r="A24">
        <v>6</v>
      </c>
      <c r="C24" s="66" t="s">
        <v>1155</v>
      </c>
      <c r="E24" s="66" t="s">
        <v>1156</v>
      </c>
      <c r="F24" s="66" t="s">
        <v>1156</v>
      </c>
    </row>
    <row r="25" spans="1:6" x14ac:dyDescent="0.25">
      <c r="A25">
        <v>7</v>
      </c>
      <c r="B25" s="66" t="s">
        <v>1155</v>
      </c>
      <c r="E25" s="66" t="s">
        <v>1156</v>
      </c>
      <c r="F25" s="66" t="s">
        <v>1156</v>
      </c>
    </row>
    <row r="26" spans="1:6" x14ac:dyDescent="0.25">
      <c r="A26">
        <v>8</v>
      </c>
      <c r="C26" s="66" t="s">
        <v>1156</v>
      </c>
      <c r="E26" s="66" t="s">
        <v>1156</v>
      </c>
      <c r="F26" s="66" t="s">
        <v>229</v>
      </c>
    </row>
  </sheetData>
  <pageMargins left="0.7" right="0.7" top="0.75" bottom="0.75" header="0.3" footer="0.3"/>
  <pageSetup paperSize="9" orientation="portrait" r:id="rId1"/>
  <ignoredErrors>
    <ignoredError sqref="D3:F3" twoDigitTextYear="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44"/>
  <sheetViews>
    <sheetView topLeftCell="A19" zoomScaleNormal="100" workbookViewId="0">
      <pane ySplit="3600" topLeftCell="A13" activePane="bottomLeft"/>
      <selection activeCell="Q52" sqref="Q52"/>
      <selection pane="bottomLeft" activeCell="H25" sqref="H25"/>
    </sheetView>
  </sheetViews>
  <sheetFormatPr baseColWidth="10" defaultRowHeight="30" customHeight="1" x14ac:dyDescent="0.25"/>
  <cols>
    <col min="1" max="2" width="3" style="1" bestFit="1" customWidth="1"/>
    <col min="3" max="3" width="23.28515625" style="25" bestFit="1" customWidth="1"/>
    <col min="4" max="4" width="23.140625" bestFit="1" customWidth="1"/>
    <col min="5" max="5" width="5.5703125" style="1" bestFit="1" customWidth="1"/>
    <col min="6" max="6" width="1.7109375" style="353" bestFit="1" customWidth="1"/>
    <col min="7" max="7" width="3.7109375" style="1" bestFit="1" customWidth="1"/>
    <col min="8" max="8" width="8.85546875" style="1" bestFit="1" customWidth="1"/>
    <col min="9" max="10" width="5.7109375" style="12" customWidth="1"/>
    <col min="11" max="11" width="5.7109375" style="14" customWidth="1"/>
    <col min="12" max="12" width="4.7109375" style="12" customWidth="1"/>
    <col min="13" max="16" width="5.7109375" style="12" customWidth="1"/>
    <col min="17" max="17" width="104.42578125" style="18" customWidth="1"/>
    <col min="18" max="18" width="130.7109375" style="18" customWidth="1"/>
  </cols>
  <sheetData>
    <row r="1" spans="3:18" s="1" customFormat="1" ht="15" x14ac:dyDescent="0.25">
      <c r="C1" s="25"/>
      <c r="E1" s="415" t="s">
        <v>1464</v>
      </c>
      <c r="F1" s="415"/>
      <c r="I1" s="336">
        <f>SUM(I109:I114)/6</f>
        <v>3.6666666666666665</v>
      </c>
      <c r="J1" s="336">
        <f>SUM(J109:J114)/6</f>
        <v>11.333333333333334</v>
      </c>
      <c r="K1" s="336">
        <f>SUM(K109:K114)/6</f>
        <v>3.8333333333333335</v>
      </c>
      <c r="L1" s="72"/>
      <c r="M1" s="336">
        <f>SUM(M109:M114)/6</f>
        <v>3.1666666666666665</v>
      </c>
      <c r="N1" s="336">
        <f>SUM(N109:N114)/6</f>
        <v>2.8333333333333335</v>
      </c>
      <c r="O1" s="336">
        <f>SUM(O109:O114)/6</f>
        <v>2.6666666666666665</v>
      </c>
      <c r="P1" s="336">
        <f>SUM(P109:P114)/6</f>
        <v>2.5</v>
      </c>
      <c r="Q1" s="18"/>
      <c r="R1" s="18"/>
    </row>
    <row r="2" spans="3:18" s="353" customFormat="1" ht="15" x14ac:dyDescent="0.25">
      <c r="C2" s="25"/>
      <c r="E2" s="415" t="s">
        <v>1555</v>
      </c>
      <c r="F2" s="415"/>
      <c r="I2" s="336">
        <f>SUM(I105:I108)/4</f>
        <v>4.25</v>
      </c>
      <c r="J2" s="336">
        <f>SUM(J105:J108)/4</f>
        <v>10</v>
      </c>
      <c r="K2" s="336">
        <f>SUM(K105:K108)/4</f>
        <v>3.75</v>
      </c>
      <c r="L2" s="389"/>
      <c r="M2" s="336">
        <f>SUM(M105:M108)/4</f>
        <v>2.5</v>
      </c>
      <c r="N2" s="336">
        <f>SUM(N105:N108)/4</f>
        <v>2.5</v>
      </c>
      <c r="O2" s="336">
        <f>SUM(O105:O108)/4</f>
        <v>2.5</v>
      </c>
      <c r="P2" s="336">
        <f>SUM(P105:P108)/4</f>
        <v>3.5</v>
      </c>
      <c r="Q2" s="18"/>
      <c r="R2" s="18"/>
    </row>
    <row r="3" spans="3:18" s="353" customFormat="1" ht="15" x14ac:dyDescent="0.25">
      <c r="C3" s="25"/>
      <c r="E3" s="415" t="s">
        <v>1541</v>
      </c>
      <c r="F3" s="415"/>
      <c r="I3" s="336">
        <f>SUM(I99:I104)/6</f>
        <v>3.5</v>
      </c>
      <c r="J3" s="336">
        <f>SUM(J99:J104)/6</f>
        <v>10.333333333333334</v>
      </c>
      <c r="K3" s="336">
        <f>SUM(K99:K104)/6</f>
        <v>3.6666666666666665</v>
      </c>
      <c r="L3" s="389"/>
      <c r="M3" s="336">
        <f>SUM(M99:M104)/6</f>
        <v>2.6666666666666665</v>
      </c>
      <c r="N3" s="336">
        <f>SUM(N99:N104)/6</f>
        <v>3.1666666666666665</v>
      </c>
      <c r="O3" s="336">
        <f>SUM(O99:O104)/6</f>
        <v>2.5</v>
      </c>
      <c r="P3" s="336">
        <f>SUM(P99:P104)/6</f>
        <v>2.8333333333333335</v>
      </c>
      <c r="Q3" s="18"/>
      <c r="R3" s="18"/>
    </row>
    <row r="4" spans="3:18" s="353" customFormat="1" ht="15" x14ac:dyDescent="0.25">
      <c r="C4" s="25"/>
      <c r="E4" s="415" t="s">
        <v>1522</v>
      </c>
      <c r="F4" s="415"/>
      <c r="I4" s="336">
        <f>SUM(I93:I98)/6</f>
        <v>4</v>
      </c>
      <c r="J4" s="336">
        <f>SUM(J93:J98)/6</f>
        <v>11.333333333333334</v>
      </c>
      <c r="K4" s="336">
        <f>SUM(K93:K98)/6</f>
        <v>4.166666666666667</v>
      </c>
      <c r="L4" s="389"/>
      <c r="M4" s="336">
        <f>SUM(M93:M98)/6</f>
        <v>2.5</v>
      </c>
      <c r="N4" s="336">
        <f>SUM(N93:N98)/6</f>
        <v>3</v>
      </c>
      <c r="O4" s="336">
        <f>SUM(O93:O98)/6</f>
        <v>2.5</v>
      </c>
      <c r="P4" s="336">
        <f>SUM(P93:P98)/6</f>
        <v>3</v>
      </c>
      <c r="Q4" s="18"/>
      <c r="R4" s="18"/>
    </row>
    <row r="5" spans="3:18" s="1" customFormat="1" ht="15" x14ac:dyDescent="0.25">
      <c r="C5" s="25"/>
      <c r="E5" s="415" t="s">
        <v>650</v>
      </c>
      <c r="F5" s="415"/>
      <c r="I5" s="336">
        <f>SUM(I87:I92)/6</f>
        <v>3.8333333333333335</v>
      </c>
      <c r="J5" s="336">
        <f>SUM(J87:J92)/6</f>
        <v>10.333333333333334</v>
      </c>
      <c r="K5" s="336">
        <f>SUM(K87:K92)/6</f>
        <v>3.5</v>
      </c>
      <c r="L5" s="72"/>
      <c r="M5" s="336">
        <f t="shared" ref="M5:P5" si="0">SUM(M87:M92)/6</f>
        <v>2.1666666666666665</v>
      </c>
      <c r="N5" s="336">
        <f t="shared" si="0"/>
        <v>3</v>
      </c>
      <c r="O5" s="336">
        <f t="shared" si="0"/>
        <v>2.6666666666666665</v>
      </c>
      <c r="P5" s="336">
        <f t="shared" si="0"/>
        <v>3.1666666666666665</v>
      </c>
      <c r="Q5" s="18"/>
      <c r="R5" s="18"/>
    </row>
    <row r="6" spans="3:18" s="1" customFormat="1" ht="15" x14ac:dyDescent="0.25">
      <c r="C6" s="25"/>
      <c r="E6" s="415" t="s">
        <v>649</v>
      </c>
      <c r="F6" s="415"/>
      <c r="I6" s="336">
        <f>SUM(I67:I86)/20</f>
        <v>3.95</v>
      </c>
      <c r="J6" s="336">
        <f>SUM(J67:J86)/20</f>
        <v>10.5</v>
      </c>
      <c r="K6" s="336">
        <f>SUM(K67:K86)/20</f>
        <v>3.9</v>
      </c>
      <c r="L6" s="72"/>
      <c r="M6" s="336">
        <f>SUM(M67:M86)/20</f>
        <v>3.1</v>
      </c>
      <c r="N6" s="336">
        <f>SUM(N67:N86)/20</f>
        <v>2.7</v>
      </c>
      <c r="O6" s="336">
        <f>SUM(O67:O86)/20</f>
        <v>2.5499999999999998</v>
      </c>
      <c r="P6" s="336">
        <f>SUM(P67:P86)/20</f>
        <v>2.7</v>
      </c>
      <c r="Q6" s="18"/>
      <c r="R6" s="18"/>
    </row>
    <row r="7" spans="3:18" s="353" customFormat="1" ht="15" x14ac:dyDescent="0.25">
      <c r="C7" s="25" t="s">
        <v>1591</v>
      </c>
      <c r="E7" s="415"/>
      <c r="F7" s="415"/>
      <c r="I7" s="336"/>
      <c r="J7" s="336"/>
      <c r="K7" s="336"/>
      <c r="L7" s="395"/>
      <c r="M7" s="336"/>
      <c r="N7" s="336"/>
      <c r="O7" s="336"/>
      <c r="P7" s="336"/>
      <c r="Q7" s="18"/>
      <c r="R7" s="18"/>
    </row>
    <row r="8" spans="3:18" s="353" customFormat="1" ht="15" x14ac:dyDescent="0.25">
      <c r="C8" s="25" t="s">
        <v>1590</v>
      </c>
      <c r="E8" s="415"/>
      <c r="F8" s="415"/>
      <c r="I8" s="336"/>
      <c r="J8" s="336"/>
      <c r="K8" s="336"/>
      <c r="L8" s="395"/>
      <c r="M8" s="336"/>
      <c r="N8" s="336"/>
      <c r="O8" s="336"/>
      <c r="P8" s="336"/>
      <c r="Q8" s="18"/>
      <c r="R8" s="18"/>
    </row>
    <row r="9" spans="3:18" s="353" customFormat="1" ht="15" x14ac:dyDescent="0.25">
      <c r="C9" s="25" t="s">
        <v>1586</v>
      </c>
      <c r="E9" s="415"/>
      <c r="F9" s="415"/>
      <c r="I9" s="336"/>
      <c r="J9" s="336"/>
      <c r="K9" s="336"/>
      <c r="L9" s="395"/>
      <c r="M9" s="336"/>
      <c r="N9" s="336"/>
      <c r="O9" s="336"/>
      <c r="P9" s="336"/>
      <c r="Q9" s="18"/>
      <c r="R9" s="18"/>
    </row>
    <row r="10" spans="3:18" s="353" customFormat="1" ht="15" x14ac:dyDescent="0.25">
      <c r="C10" s="25" t="s">
        <v>1587</v>
      </c>
      <c r="D10" s="353" t="s">
        <v>1584</v>
      </c>
      <c r="E10" s="415" t="s">
        <v>1585</v>
      </c>
      <c r="F10" s="415"/>
      <c r="I10" s="336">
        <f>SUM(I63:I66)/4</f>
        <v>4.5</v>
      </c>
      <c r="J10" s="336">
        <f>SUM(J63:J66)/4</f>
        <v>10</v>
      </c>
      <c r="K10" s="336">
        <f>SUM(K63:K66)/4</f>
        <v>4</v>
      </c>
      <c r="L10" s="395"/>
      <c r="M10" s="336">
        <f>SUM(M63:M66)/4</f>
        <v>3</v>
      </c>
      <c r="N10" s="336">
        <f>SUM(N63:N66)/4</f>
        <v>2.5</v>
      </c>
      <c r="O10" s="336">
        <f>SUM(O63:O66)/4</f>
        <v>3</v>
      </c>
      <c r="P10" s="336">
        <f>SUM(P63:P66)/4</f>
        <v>2.5</v>
      </c>
      <c r="Q10" s="18"/>
      <c r="R10" s="18"/>
    </row>
    <row r="11" spans="3:18" s="353" customFormat="1" ht="15" x14ac:dyDescent="0.25">
      <c r="C11" s="25" t="s">
        <v>1588</v>
      </c>
      <c r="D11" s="353" t="s">
        <v>1581</v>
      </c>
      <c r="E11" s="415" t="s">
        <v>1583</v>
      </c>
      <c r="F11" s="415"/>
      <c r="I11" s="336">
        <f>SUM(I59:I62)/4</f>
        <v>4.25</v>
      </c>
      <c r="J11" s="336">
        <f t="shared" ref="J11:K11" si="1">SUM(J59:J62)/4</f>
        <v>11.5</v>
      </c>
      <c r="K11" s="336">
        <f t="shared" si="1"/>
        <v>3.75</v>
      </c>
      <c r="L11" s="395"/>
      <c r="M11" s="336">
        <f t="shared" ref="M11:P11" si="2">SUM(M59:M62)/4</f>
        <v>2.25</v>
      </c>
      <c r="N11" s="336">
        <f t="shared" si="2"/>
        <v>3.5</v>
      </c>
      <c r="O11" s="336">
        <f t="shared" si="2"/>
        <v>2.25</v>
      </c>
      <c r="P11" s="336">
        <f t="shared" si="2"/>
        <v>3</v>
      </c>
      <c r="Q11" s="18"/>
      <c r="R11" s="18"/>
    </row>
    <row r="12" spans="3:18" s="353" customFormat="1" ht="15" x14ac:dyDescent="0.25">
      <c r="C12" s="25" t="s">
        <v>1589</v>
      </c>
      <c r="D12" s="353" t="s">
        <v>1580</v>
      </c>
      <c r="E12" s="415" t="s">
        <v>1582</v>
      </c>
      <c r="F12" s="415"/>
      <c r="I12" s="336">
        <f>SUM(I55:I58)/4</f>
        <v>3.75</v>
      </c>
      <c r="J12" s="336">
        <f>SUM(J55:J58)/4</f>
        <v>11.5</v>
      </c>
      <c r="K12" s="336">
        <f>SUM(K55:K58)/4</f>
        <v>4.25</v>
      </c>
      <c r="L12" s="403"/>
      <c r="M12" s="336">
        <f>SUM(M55:M58)/4</f>
        <v>3</v>
      </c>
      <c r="N12" s="336">
        <f>SUM(N55:N58)/4</f>
        <v>2.25</v>
      </c>
      <c r="O12" s="336">
        <f>SUM(O55:O58)/4</f>
        <v>2.75</v>
      </c>
      <c r="P12" s="336">
        <f>SUM(P55:P58)/4</f>
        <v>3</v>
      </c>
      <c r="Q12" s="18"/>
      <c r="R12" s="18"/>
    </row>
    <row r="13" spans="3:18" s="353" customFormat="1" ht="15" x14ac:dyDescent="0.25">
      <c r="C13" s="353" t="s">
        <v>1566</v>
      </c>
      <c r="D13" s="353" t="s">
        <v>1578</v>
      </c>
      <c r="E13" s="415" t="s">
        <v>1579</v>
      </c>
      <c r="F13" s="415"/>
      <c r="I13" s="336">
        <f>SUM(I51:I54)/4</f>
        <v>3.75</v>
      </c>
      <c r="J13" s="336">
        <f t="shared" ref="J13:K13" si="3">SUM(J51:J54)/4</f>
        <v>11.5</v>
      </c>
      <c r="K13" s="336">
        <f t="shared" si="3"/>
        <v>4.25</v>
      </c>
      <c r="L13" s="394"/>
      <c r="M13" s="336">
        <f t="shared" ref="M13:P13" si="4">SUM(M51:M54)/4</f>
        <v>2.75</v>
      </c>
      <c r="N13" s="336">
        <f t="shared" si="4"/>
        <v>3</v>
      </c>
      <c r="O13" s="336">
        <f t="shared" si="4"/>
        <v>3.25</v>
      </c>
      <c r="P13" s="336">
        <f t="shared" si="4"/>
        <v>2.25</v>
      </c>
      <c r="Q13" s="18"/>
      <c r="R13" s="18"/>
    </row>
    <row r="14" spans="3:18" s="353" customFormat="1" ht="15" x14ac:dyDescent="0.25">
      <c r="C14" s="353" t="s">
        <v>1564</v>
      </c>
      <c r="D14" s="353" t="s">
        <v>1576</v>
      </c>
      <c r="E14" s="415" t="s">
        <v>1577</v>
      </c>
      <c r="F14" s="415"/>
      <c r="I14" s="336">
        <f>SUM(I47:I50)/4</f>
        <v>3.75</v>
      </c>
      <c r="J14" s="336">
        <f t="shared" ref="J14:K14" si="5">SUM(J47:J50)/4</f>
        <v>9.5</v>
      </c>
      <c r="K14" s="336">
        <f t="shared" si="5"/>
        <v>4</v>
      </c>
      <c r="L14" s="394"/>
      <c r="M14" s="336">
        <f t="shared" ref="M14:P14" si="6">SUM(M47:M50)/4</f>
        <v>3.25</v>
      </c>
      <c r="N14" s="336">
        <f t="shared" si="6"/>
        <v>2.5</v>
      </c>
      <c r="O14" s="336">
        <f t="shared" si="6"/>
        <v>2.5</v>
      </c>
      <c r="P14" s="336">
        <f t="shared" si="6"/>
        <v>2.75</v>
      </c>
      <c r="Q14" s="18"/>
      <c r="R14" s="18"/>
    </row>
    <row r="15" spans="3:18" s="353" customFormat="1" ht="15" x14ac:dyDescent="0.25">
      <c r="C15" s="353" t="s">
        <v>1572</v>
      </c>
      <c r="E15" s="415"/>
      <c r="F15" s="415"/>
      <c r="I15" s="336"/>
      <c r="J15" s="336"/>
      <c r="K15" s="336"/>
      <c r="L15" s="395"/>
      <c r="M15" s="336"/>
      <c r="N15" s="336"/>
      <c r="O15" s="336"/>
      <c r="P15" s="336"/>
      <c r="Q15" s="18"/>
      <c r="R15" s="18"/>
    </row>
    <row r="16" spans="3:18" s="353" customFormat="1" ht="15" x14ac:dyDescent="0.25">
      <c r="C16" s="353" t="s">
        <v>1571</v>
      </c>
      <c r="D16" s="353" t="s">
        <v>1575</v>
      </c>
      <c r="E16" s="415" t="s">
        <v>1621</v>
      </c>
      <c r="F16" s="415"/>
      <c r="I16" s="336">
        <f>SUM(I45:I46)/2</f>
        <v>4</v>
      </c>
      <c r="J16" s="336">
        <f t="shared" ref="J16:K16" si="7">SUM(J45:J46)/2</f>
        <v>11</v>
      </c>
      <c r="K16" s="336">
        <f t="shared" si="7"/>
        <v>4.5</v>
      </c>
      <c r="L16" s="395"/>
      <c r="M16" s="336">
        <f t="shared" ref="M16:P16" si="8">SUM(M45:M46)/2</f>
        <v>2.5</v>
      </c>
      <c r="N16" s="336">
        <f t="shared" si="8"/>
        <v>3</v>
      </c>
      <c r="O16" s="336">
        <f t="shared" si="8"/>
        <v>2.5</v>
      </c>
      <c r="P16" s="336">
        <f t="shared" si="8"/>
        <v>3</v>
      </c>
      <c r="Q16" s="18"/>
      <c r="R16" s="18"/>
    </row>
    <row r="17" spans="1:18" s="353" customFormat="1" ht="15" x14ac:dyDescent="0.25">
      <c r="C17" s="353" t="s">
        <v>1570</v>
      </c>
      <c r="D17" s="353" t="s">
        <v>1573</v>
      </c>
      <c r="E17" s="415" t="s">
        <v>1574</v>
      </c>
      <c r="F17" s="415"/>
      <c r="I17" s="336">
        <f>SUM(I41:I44)/4</f>
        <v>4.5</v>
      </c>
      <c r="J17" s="336">
        <f t="shared" ref="J17:K17" si="9">SUM(J41:J44)/4</f>
        <v>10</v>
      </c>
      <c r="K17" s="336">
        <f t="shared" si="9"/>
        <v>4.5</v>
      </c>
      <c r="L17" s="395"/>
      <c r="M17" s="336">
        <f t="shared" ref="M17:P17" si="10">SUM(M41:M44)/4</f>
        <v>3</v>
      </c>
      <c r="N17" s="336">
        <f t="shared" si="10"/>
        <v>2.5</v>
      </c>
      <c r="O17" s="336">
        <f t="shared" si="10"/>
        <v>2.5</v>
      </c>
      <c r="P17" s="336">
        <f t="shared" si="10"/>
        <v>3</v>
      </c>
      <c r="Q17" s="18"/>
      <c r="R17" s="18"/>
    </row>
    <row r="18" spans="1:18" s="1" customFormat="1" ht="15" x14ac:dyDescent="0.25">
      <c r="C18" s="1" t="s">
        <v>1569</v>
      </c>
      <c r="D18" s="1" t="s">
        <v>385</v>
      </c>
      <c r="E18" s="415" t="s">
        <v>864</v>
      </c>
      <c r="F18" s="415"/>
      <c r="I18" s="336">
        <f>SUM(I39:I40)/2</f>
        <v>4</v>
      </c>
      <c r="J18" s="336">
        <f>SUM(J39:J40)/2</f>
        <v>11</v>
      </c>
      <c r="K18" s="336">
        <f>SUM(K39:K40)/2</f>
        <v>4.5</v>
      </c>
      <c r="L18" s="72"/>
      <c r="M18" s="336">
        <f t="shared" ref="M18:P18" si="11">SUM(M39:M40)/2</f>
        <v>3.5</v>
      </c>
      <c r="N18" s="336">
        <f t="shared" si="11"/>
        <v>3</v>
      </c>
      <c r="O18" s="336">
        <f t="shared" si="11"/>
        <v>2</v>
      </c>
      <c r="P18" s="336">
        <f t="shared" si="11"/>
        <v>2.5</v>
      </c>
      <c r="Q18" s="18"/>
      <c r="R18" s="18"/>
    </row>
    <row r="19" spans="1:18" s="1" customFormat="1" ht="15" x14ac:dyDescent="0.25">
      <c r="C19" s="1" t="s">
        <v>1568</v>
      </c>
      <c r="D19" s="1" t="s">
        <v>384</v>
      </c>
      <c r="E19" s="415" t="s">
        <v>654</v>
      </c>
      <c r="F19" s="415"/>
      <c r="I19" s="336">
        <f>SUM(I35:I38)/4</f>
        <v>4.5</v>
      </c>
      <c r="J19" s="336">
        <f>SUM(J35:J38)/4</f>
        <v>9</v>
      </c>
      <c r="K19" s="336">
        <f>SUM(K35:K38)/4</f>
        <v>4.25</v>
      </c>
      <c r="L19" s="72"/>
      <c r="M19" s="336">
        <f t="shared" ref="M19:P19" si="12">SUM(M35:M38)/4</f>
        <v>2.25</v>
      </c>
      <c r="N19" s="336">
        <f t="shared" si="12"/>
        <v>2.5</v>
      </c>
      <c r="O19" s="336">
        <f t="shared" si="12"/>
        <v>3</v>
      </c>
      <c r="P19" s="336">
        <f t="shared" si="12"/>
        <v>3.25</v>
      </c>
      <c r="Q19" s="18"/>
      <c r="R19" s="18"/>
    </row>
    <row r="20" spans="1:18" s="1" customFormat="1" ht="15" x14ac:dyDescent="0.25">
      <c r="C20" s="353" t="s">
        <v>1567</v>
      </c>
      <c r="D20" s="1" t="s">
        <v>383</v>
      </c>
      <c r="E20" s="415" t="s">
        <v>653</v>
      </c>
      <c r="F20" s="415"/>
      <c r="I20" s="336">
        <f>SUM(I33:I34)/2</f>
        <v>4</v>
      </c>
      <c r="J20" s="336">
        <f>SUM(J33:J34)/2</f>
        <v>11</v>
      </c>
      <c r="K20" s="336">
        <f>SUM(K33:K34)/2</f>
        <v>4</v>
      </c>
      <c r="L20" s="72"/>
      <c r="M20" s="336">
        <f t="shared" ref="M20:P20" si="13">SUM(M33:M34)/2</f>
        <v>3.5</v>
      </c>
      <c r="N20" s="336">
        <f t="shared" si="13"/>
        <v>2</v>
      </c>
      <c r="O20" s="336">
        <f t="shared" si="13"/>
        <v>3</v>
      </c>
      <c r="P20" s="336">
        <f t="shared" si="13"/>
        <v>2.5</v>
      </c>
      <c r="Q20" s="18"/>
      <c r="R20" s="18"/>
    </row>
    <row r="21" spans="1:18" s="1" customFormat="1" ht="15" x14ac:dyDescent="0.25">
      <c r="C21" s="25"/>
      <c r="E21" s="415" t="s">
        <v>648</v>
      </c>
      <c r="F21" s="415"/>
      <c r="I21" s="336">
        <f>SUM(I25:I32)/8</f>
        <v>4.125</v>
      </c>
      <c r="J21" s="336">
        <f>SUM(J25:J32)/8</f>
        <v>10.25</v>
      </c>
      <c r="K21" s="336">
        <f>SUM(K25:K32)/8</f>
        <v>4.375</v>
      </c>
      <c r="L21" s="72"/>
      <c r="M21" s="336">
        <f t="shared" ref="M21:P21" si="14">SUM(M25:M32)/8</f>
        <v>2.75</v>
      </c>
      <c r="N21" s="336">
        <f t="shared" si="14"/>
        <v>2.375</v>
      </c>
      <c r="O21" s="336">
        <f t="shared" si="14"/>
        <v>3</v>
      </c>
      <c r="P21" s="336">
        <f t="shared" si="14"/>
        <v>2.875</v>
      </c>
      <c r="Q21" s="18"/>
      <c r="R21" s="18"/>
    </row>
    <row r="22" spans="1:18" s="1" customFormat="1" ht="15" x14ac:dyDescent="0.25">
      <c r="A22" s="1">
        <f>SUM(A25:A114)</f>
        <v>90</v>
      </c>
      <c r="C22" s="25"/>
      <c r="F22" s="353"/>
      <c r="I22" s="336">
        <f>SUM(I25:I114)/$A22</f>
        <v>3.9888888888888889</v>
      </c>
      <c r="J22" s="336">
        <f>SUM(J25:J114)/$A22</f>
        <v>10.555555555555555</v>
      </c>
      <c r="K22" s="336">
        <f>SUM(K25:K114)/$A22</f>
        <v>4.0111111111111111</v>
      </c>
      <c r="L22" s="72"/>
      <c r="M22" s="336">
        <f>SUM(M25:M114)/$A22</f>
        <v>2.8222222222222224</v>
      </c>
      <c r="N22" s="336">
        <f>SUM(N25:N114)/$A22</f>
        <v>2.7333333333333334</v>
      </c>
      <c r="O22" s="336">
        <f>SUM(O25:O114)/$A22</f>
        <v>2.6555555555555554</v>
      </c>
      <c r="P22" s="336">
        <f>SUM(P25:P114)/$A22</f>
        <v>2.8333333333333335</v>
      </c>
      <c r="Q22" s="18"/>
      <c r="R22" s="18"/>
    </row>
    <row r="23" spans="1:18" s="46" customFormat="1" ht="15.75" x14ac:dyDescent="0.25">
      <c r="A23" s="119"/>
      <c r="B23" s="119"/>
      <c r="C23" s="388"/>
      <c r="D23" s="388"/>
      <c r="E23" s="388"/>
      <c r="F23" s="388"/>
      <c r="G23" s="388"/>
      <c r="H23" s="388"/>
      <c r="I23" s="116" t="s">
        <v>880</v>
      </c>
      <c r="J23" s="116" t="s">
        <v>881</v>
      </c>
      <c r="K23" s="358" t="s">
        <v>882</v>
      </c>
      <c r="L23" s="355" t="s">
        <v>883</v>
      </c>
      <c r="M23" s="358" t="s">
        <v>884</v>
      </c>
      <c r="N23" s="64" t="s">
        <v>885</v>
      </c>
      <c r="O23" s="55" t="s">
        <v>886</v>
      </c>
      <c r="P23" s="64" t="s">
        <v>887</v>
      </c>
      <c r="Q23" s="390"/>
      <c r="R23" s="390"/>
    </row>
    <row r="24" spans="1:18" s="4" customFormat="1" ht="84" customHeight="1" x14ac:dyDescent="0.25">
      <c r="A24" s="119"/>
      <c r="B24" s="119"/>
      <c r="C24" s="357" t="s">
        <v>0</v>
      </c>
      <c r="D24" s="357" t="s">
        <v>9</v>
      </c>
      <c r="E24" s="388" t="s">
        <v>888</v>
      </c>
      <c r="F24" s="388"/>
      <c r="G24" s="388" t="s">
        <v>218</v>
      </c>
      <c r="H24" s="357" t="s">
        <v>15</v>
      </c>
      <c r="I24" s="48" t="s">
        <v>10</v>
      </c>
      <c r="J24" s="48" t="s">
        <v>11</v>
      </c>
      <c r="K24" s="48" t="s">
        <v>12</v>
      </c>
      <c r="L24" s="48" t="s">
        <v>14</v>
      </c>
      <c r="M24" s="48" t="s">
        <v>659</v>
      </c>
      <c r="N24" s="48" t="s">
        <v>660</v>
      </c>
      <c r="O24" s="48" t="s">
        <v>661</v>
      </c>
      <c r="P24" s="48" t="s">
        <v>662</v>
      </c>
      <c r="Q24" s="358" t="s">
        <v>889</v>
      </c>
      <c r="R24" s="358" t="s">
        <v>890</v>
      </c>
    </row>
    <row r="25" spans="1:18" s="15" customFormat="1" ht="30" customHeight="1" x14ac:dyDescent="0.25">
      <c r="A25" s="15">
        <v>1</v>
      </c>
      <c r="B25" s="15">
        <v>1</v>
      </c>
      <c r="C25" s="80" t="s">
        <v>1</v>
      </c>
      <c r="D25" s="80" t="s">
        <v>1</v>
      </c>
      <c r="E25" s="80" t="s">
        <v>648</v>
      </c>
      <c r="F25" s="80"/>
      <c r="G25" s="80"/>
      <c r="H25" s="80" t="s">
        <v>21</v>
      </c>
      <c r="I25" s="49">
        <v>5</v>
      </c>
      <c r="J25" s="50">
        <v>10</v>
      </c>
      <c r="K25" s="51">
        <v>4</v>
      </c>
      <c r="L25" s="52" t="s">
        <v>152</v>
      </c>
      <c r="M25" s="53">
        <v>3</v>
      </c>
      <c r="N25" s="53">
        <v>2</v>
      </c>
      <c r="O25" s="53">
        <v>2</v>
      </c>
      <c r="P25" s="53">
        <v>4</v>
      </c>
      <c r="Q25" s="54" t="s">
        <v>375</v>
      </c>
      <c r="R25" s="54" t="s">
        <v>879</v>
      </c>
    </row>
    <row r="26" spans="1:18" s="15" customFormat="1" ht="30" customHeight="1" x14ac:dyDescent="0.25">
      <c r="A26" s="15">
        <v>1</v>
      </c>
      <c r="B26" s="15">
        <v>2</v>
      </c>
      <c r="C26" s="80" t="s">
        <v>2</v>
      </c>
      <c r="D26" s="80" t="s">
        <v>22</v>
      </c>
      <c r="E26" s="80" t="s">
        <v>648</v>
      </c>
      <c r="F26" s="80"/>
      <c r="G26" s="80">
        <v>0</v>
      </c>
      <c r="H26" s="80" t="s">
        <v>21</v>
      </c>
      <c r="I26" s="49">
        <v>4</v>
      </c>
      <c r="J26" s="50">
        <v>12</v>
      </c>
      <c r="K26" s="51">
        <v>4</v>
      </c>
      <c r="L26" s="52" t="s">
        <v>152</v>
      </c>
      <c r="M26" s="53">
        <v>4</v>
      </c>
      <c r="N26" s="53">
        <v>2</v>
      </c>
      <c r="O26" s="53">
        <v>3</v>
      </c>
      <c r="P26" s="53">
        <v>2</v>
      </c>
      <c r="Q26" s="54" t="s">
        <v>898</v>
      </c>
      <c r="R26" s="54" t="s">
        <v>899</v>
      </c>
    </row>
    <row r="27" spans="1:18" s="15" customFormat="1" ht="30" customHeight="1" x14ac:dyDescent="0.25">
      <c r="A27" s="15">
        <v>1</v>
      </c>
      <c r="B27" s="15">
        <v>3</v>
      </c>
      <c r="C27" s="80" t="s">
        <v>3</v>
      </c>
      <c r="D27" s="80" t="s">
        <v>892</v>
      </c>
      <c r="E27" s="80" t="s">
        <v>648</v>
      </c>
      <c r="F27" s="80"/>
      <c r="G27" s="80"/>
      <c r="H27" s="80" t="s">
        <v>13</v>
      </c>
      <c r="I27" s="49">
        <v>3</v>
      </c>
      <c r="J27" s="50">
        <v>14</v>
      </c>
      <c r="K27" s="51">
        <v>4</v>
      </c>
      <c r="L27" s="52" t="s">
        <v>152</v>
      </c>
      <c r="M27" s="53">
        <v>3</v>
      </c>
      <c r="N27" s="53">
        <v>5</v>
      </c>
      <c r="O27" s="53">
        <v>2</v>
      </c>
      <c r="P27" s="53">
        <v>1</v>
      </c>
      <c r="Q27" s="54" t="s">
        <v>1294</v>
      </c>
      <c r="R27" s="54" t="s">
        <v>1183</v>
      </c>
    </row>
    <row r="28" spans="1:18" s="15" customFormat="1" ht="30" customHeight="1" x14ac:dyDescent="0.25">
      <c r="A28" s="15">
        <v>1</v>
      </c>
      <c r="B28" s="15">
        <v>4</v>
      </c>
      <c r="C28" s="80" t="s">
        <v>4</v>
      </c>
      <c r="D28" s="80" t="s">
        <v>19</v>
      </c>
      <c r="E28" s="80" t="s">
        <v>648</v>
      </c>
      <c r="F28" s="80"/>
      <c r="G28" s="80">
        <v>0</v>
      </c>
      <c r="H28" s="80" t="s">
        <v>18</v>
      </c>
      <c r="I28" s="49">
        <v>5</v>
      </c>
      <c r="J28" s="50">
        <v>8</v>
      </c>
      <c r="K28" s="51">
        <v>5</v>
      </c>
      <c r="L28" s="52" t="s">
        <v>152</v>
      </c>
      <c r="M28" s="53">
        <v>2</v>
      </c>
      <c r="N28" s="53">
        <v>2</v>
      </c>
      <c r="O28" s="53">
        <v>3</v>
      </c>
      <c r="P28" s="53">
        <v>4</v>
      </c>
      <c r="Q28" s="54" t="s">
        <v>900</v>
      </c>
      <c r="R28" s="54" t="s">
        <v>897</v>
      </c>
    </row>
    <row r="29" spans="1:18" s="15" customFormat="1" ht="30" customHeight="1" x14ac:dyDescent="0.25">
      <c r="A29" s="15">
        <v>1</v>
      </c>
      <c r="B29" s="15">
        <v>5</v>
      </c>
      <c r="C29" s="80" t="s">
        <v>5</v>
      </c>
      <c r="D29" s="80" t="s">
        <v>893</v>
      </c>
      <c r="E29" s="80" t="s">
        <v>648</v>
      </c>
      <c r="F29" s="80"/>
      <c r="G29" s="80">
        <v>0</v>
      </c>
      <c r="H29" s="80" t="s">
        <v>16</v>
      </c>
      <c r="I29" s="49">
        <v>4</v>
      </c>
      <c r="J29" s="50">
        <v>8</v>
      </c>
      <c r="K29" s="51">
        <v>5</v>
      </c>
      <c r="L29" s="52" t="s">
        <v>152</v>
      </c>
      <c r="M29" s="53">
        <v>2</v>
      </c>
      <c r="N29" s="53">
        <v>1</v>
      </c>
      <c r="O29" s="53">
        <v>5</v>
      </c>
      <c r="P29" s="53">
        <v>3</v>
      </c>
      <c r="Q29" s="54" t="s">
        <v>901</v>
      </c>
      <c r="R29" s="54" t="s">
        <v>902</v>
      </c>
    </row>
    <row r="30" spans="1:18" s="15" customFormat="1" ht="30" customHeight="1" x14ac:dyDescent="0.25">
      <c r="A30" s="15">
        <v>1</v>
      </c>
      <c r="B30" s="15">
        <v>6</v>
      </c>
      <c r="C30" s="80" t="s">
        <v>6</v>
      </c>
      <c r="D30" s="80" t="s">
        <v>6</v>
      </c>
      <c r="E30" s="80" t="s">
        <v>648</v>
      </c>
      <c r="F30" s="80"/>
      <c r="G30" s="80"/>
      <c r="H30" s="80" t="s">
        <v>13</v>
      </c>
      <c r="I30" s="49">
        <v>4</v>
      </c>
      <c r="J30" s="50">
        <v>12</v>
      </c>
      <c r="K30" s="51">
        <v>4</v>
      </c>
      <c r="L30" s="52" t="s">
        <v>152</v>
      </c>
      <c r="M30" s="53">
        <v>2</v>
      </c>
      <c r="N30" s="53">
        <v>4</v>
      </c>
      <c r="O30" s="53">
        <v>3</v>
      </c>
      <c r="P30" s="53">
        <v>2</v>
      </c>
      <c r="Q30" s="54" t="s">
        <v>894</v>
      </c>
      <c r="R30" s="54" t="s">
        <v>1295</v>
      </c>
    </row>
    <row r="31" spans="1:18" s="15" customFormat="1" ht="30" customHeight="1" x14ac:dyDescent="0.25">
      <c r="A31" s="15">
        <v>1</v>
      </c>
      <c r="B31" s="15">
        <v>7</v>
      </c>
      <c r="C31" s="80" t="s">
        <v>7</v>
      </c>
      <c r="D31" s="80" t="s">
        <v>20</v>
      </c>
      <c r="E31" s="80" t="s">
        <v>648</v>
      </c>
      <c r="F31" s="80"/>
      <c r="G31" s="80"/>
      <c r="H31" s="80" t="s">
        <v>18</v>
      </c>
      <c r="I31" s="49">
        <v>4</v>
      </c>
      <c r="J31" s="50">
        <v>8</v>
      </c>
      <c r="K31" s="51">
        <v>5</v>
      </c>
      <c r="L31" s="52" t="s">
        <v>152</v>
      </c>
      <c r="M31" s="53">
        <v>3</v>
      </c>
      <c r="N31" s="53">
        <v>1</v>
      </c>
      <c r="O31" s="53">
        <v>2</v>
      </c>
      <c r="P31" s="53">
        <v>5</v>
      </c>
      <c r="Q31" s="54" t="s">
        <v>679</v>
      </c>
      <c r="R31" s="54" t="s">
        <v>1500</v>
      </c>
    </row>
    <row r="32" spans="1:18" s="15" customFormat="1" ht="30" customHeight="1" x14ac:dyDescent="0.25">
      <c r="A32" s="15">
        <v>1</v>
      </c>
      <c r="B32" s="15">
        <v>8</v>
      </c>
      <c r="C32" s="80" t="s">
        <v>8</v>
      </c>
      <c r="D32" s="80" t="s">
        <v>17</v>
      </c>
      <c r="E32" s="80" t="s">
        <v>648</v>
      </c>
      <c r="F32" s="80"/>
      <c r="G32" s="80"/>
      <c r="H32" s="80" t="s">
        <v>16</v>
      </c>
      <c r="I32" s="49">
        <v>4</v>
      </c>
      <c r="J32" s="50">
        <v>10</v>
      </c>
      <c r="K32" s="51">
        <v>4</v>
      </c>
      <c r="L32" s="52" t="s">
        <v>152</v>
      </c>
      <c r="M32" s="53">
        <v>3</v>
      </c>
      <c r="N32" s="53">
        <v>2</v>
      </c>
      <c r="O32" s="53">
        <v>4</v>
      </c>
      <c r="P32" s="53">
        <v>2</v>
      </c>
      <c r="Q32" s="54" t="s">
        <v>1293</v>
      </c>
      <c r="R32" s="54" t="s">
        <v>891</v>
      </c>
    </row>
    <row r="33" spans="1:18" s="15" customFormat="1" ht="30" customHeight="1" x14ac:dyDescent="0.25">
      <c r="A33" s="15">
        <v>1</v>
      </c>
      <c r="B33" s="15">
        <v>1</v>
      </c>
      <c r="C33" s="80" t="s">
        <v>1440</v>
      </c>
      <c r="D33" s="80" t="s">
        <v>655</v>
      </c>
      <c r="E33" s="80" t="s">
        <v>653</v>
      </c>
      <c r="F33" s="80"/>
      <c r="G33" s="80"/>
      <c r="H33" s="80" t="s">
        <v>16</v>
      </c>
      <c r="I33" s="49">
        <v>4</v>
      </c>
      <c r="J33" s="50">
        <v>10</v>
      </c>
      <c r="K33" s="51">
        <v>4</v>
      </c>
      <c r="L33" s="52" t="s">
        <v>152</v>
      </c>
      <c r="M33" s="53">
        <v>3</v>
      </c>
      <c r="N33" s="53">
        <v>1</v>
      </c>
      <c r="O33" s="53">
        <v>5</v>
      </c>
      <c r="P33" s="53">
        <v>2</v>
      </c>
      <c r="Q33" s="54" t="s">
        <v>895</v>
      </c>
      <c r="R33" s="54" t="s">
        <v>896</v>
      </c>
    </row>
    <row r="34" spans="1:18" s="15" customFormat="1" ht="30" customHeight="1" x14ac:dyDescent="0.25">
      <c r="A34" s="15">
        <v>1</v>
      </c>
      <c r="B34" s="15">
        <v>2</v>
      </c>
      <c r="C34" s="80" t="s">
        <v>1439</v>
      </c>
      <c r="D34" s="80" t="s">
        <v>652</v>
      </c>
      <c r="E34" s="80" t="s">
        <v>653</v>
      </c>
      <c r="F34" s="80"/>
      <c r="G34" s="80"/>
      <c r="H34" s="80" t="s">
        <v>13</v>
      </c>
      <c r="I34" s="49">
        <v>4</v>
      </c>
      <c r="J34" s="50">
        <v>12</v>
      </c>
      <c r="K34" s="51">
        <v>4</v>
      </c>
      <c r="L34" s="52" t="s">
        <v>152</v>
      </c>
      <c r="M34" s="53">
        <v>4</v>
      </c>
      <c r="N34" s="53">
        <v>3</v>
      </c>
      <c r="O34" s="53">
        <v>1</v>
      </c>
      <c r="P34" s="53">
        <v>3</v>
      </c>
      <c r="Q34" s="54" t="s">
        <v>1181</v>
      </c>
      <c r="R34" s="54" t="s">
        <v>1182</v>
      </c>
    </row>
    <row r="35" spans="1:18" s="15" customFormat="1" ht="30" customHeight="1" x14ac:dyDescent="0.25">
      <c r="A35" s="15">
        <v>1</v>
      </c>
      <c r="B35" s="15">
        <v>1</v>
      </c>
      <c r="C35" s="80" t="s">
        <v>1446</v>
      </c>
      <c r="D35" s="80" t="s">
        <v>1449</v>
      </c>
      <c r="E35" s="80" t="s">
        <v>654</v>
      </c>
      <c r="F35" s="80"/>
      <c r="G35" s="80"/>
      <c r="H35" s="80" t="s">
        <v>16</v>
      </c>
      <c r="I35" s="49">
        <v>5</v>
      </c>
      <c r="J35" s="50">
        <v>8</v>
      </c>
      <c r="K35" s="51">
        <v>4</v>
      </c>
      <c r="L35" s="52" t="s">
        <v>152</v>
      </c>
      <c r="M35" s="53">
        <v>2</v>
      </c>
      <c r="N35" s="53">
        <v>2</v>
      </c>
      <c r="O35" s="53">
        <v>4</v>
      </c>
      <c r="P35" s="53">
        <v>3</v>
      </c>
      <c r="Q35" s="54" t="s">
        <v>1612</v>
      </c>
      <c r="R35" s="54" t="s">
        <v>1613</v>
      </c>
    </row>
    <row r="36" spans="1:18" s="15" customFormat="1" ht="30" customHeight="1" x14ac:dyDescent="0.25">
      <c r="A36" s="15">
        <v>1</v>
      </c>
      <c r="B36" s="15">
        <v>2</v>
      </c>
      <c r="C36" s="80" t="s">
        <v>1443</v>
      </c>
      <c r="D36" s="80" t="s">
        <v>1443</v>
      </c>
      <c r="E36" s="80" t="s">
        <v>654</v>
      </c>
      <c r="F36" s="80"/>
      <c r="G36" s="80"/>
      <c r="H36" s="80" t="s">
        <v>18</v>
      </c>
      <c r="I36" s="49">
        <v>4</v>
      </c>
      <c r="J36" s="50">
        <v>10</v>
      </c>
      <c r="K36" s="51">
        <v>4</v>
      </c>
      <c r="L36" s="52" t="s">
        <v>152</v>
      </c>
      <c r="M36" s="53">
        <v>2</v>
      </c>
      <c r="N36" s="53">
        <v>3</v>
      </c>
      <c r="O36" s="53">
        <v>2</v>
      </c>
      <c r="P36" s="53">
        <v>4</v>
      </c>
      <c r="Q36" s="54" t="s">
        <v>1608</v>
      </c>
      <c r="R36" s="54" t="s">
        <v>1609</v>
      </c>
    </row>
    <row r="37" spans="1:18" s="15" customFormat="1" ht="30" customHeight="1" x14ac:dyDescent="0.25">
      <c r="A37" s="15">
        <v>1</v>
      </c>
      <c r="B37" s="15">
        <v>3</v>
      </c>
      <c r="C37" s="80" t="s">
        <v>1441</v>
      </c>
      <c r="D37" s="80" t="s">
        <v>1448</v>
      </c>
      <c r="E37" s="80" t="s">
        <v>654</v>
      </c>
      <c r="F37" s="80"/>
      <c r="G37" s="80"/>
      <c r="H37" s="80" t="s">
        <v>13</v>
      </c>
      <c r="I37" s="49">
        <v>5</v>
      </c>
      <c r="J37" s="50">
        <v>10</v>
      </c>
      <c r="K37" s="51">
        <v>4</v>
      </c>
      <c r="L37" s="52" t="s">
        <v>152</v>
      </c>
      <c r="M37" s="53">
        <v>2</v>
      </c>
      <c r="N37" s="53">
        <v>3</v>
      </c>
      <c r="O37" s="53">
        <v>2</v>
      </c>
      <c r="P37" s="53">
        <v>4</v>
      </c>
      <c r="Q37" s="54" t="s">
        <v>1606</v>
      </c>
      <c r="R37" s="54" t="s">
        <v>1607</v>
      </c>
    </row>
    <row r="38" spans="1:18" s="15" customFormat="1" ht="30" customHeight="1" x14ac:dyDescent="0.25">
      <c r="A38" s="15">
        <v>1</v>
      </c>
      <c r="B38" s="15">
        <v>4</v>
      </c>
      <c r="C38" s="80" t="s">
        <v>1444</v>
      </c>
      <c r="D38" s="80" t="s">
        <v>1451</v>
      </c>
      <c r="E38" s="80" t="s">
        <v>654</v>
      </c>
      <c r="F38" s="80"/>
      <c r="G38" s="80"/>
      <c r="H38" s="80" t="s">
        <v>21</v>
      </c>
      <c r="I38" s="49">
        <v>4</v>
      </c>
      <c r="J38" s="50">
        <v>8</v>
      </c>
      <c r="K38" s="51">
        <v>5</v>
      </c>
      <c r="L38" s="52" t="s">
        <v>152</v>
      </c>
      <c r="M38" s="53">
        <v>3</v>
      </c>
      <c r="N38" s="53">
        <v>2</v>
      </c>
      <c r="O38" s="53">
        <v>4</v>
      </c>
      <c r="P38" s="53">
        <v>2</v>
      </c>
      <c r="Q38" s="54" t="s">
        <v>1610</v>
      </c>
      <c r="R38" s="54" t="s">
        <v>1611</v>
      </c>
    </row>
    <row r="39" spans="1:18" s="15" customFormat="1" ht="30" customHeight="1" x14ac:dyDescent="0.25">
      <c r="A39" s="15">
        <v>1</v>
      </c>
      <c r="B39" s="15">
        <v>1</v>
      </c>
      <c r="C39" s="80" t="s">
        <v>1445</v>
      </c>
      <c r="D39" s="80" t="s">
        <v>1450</v>
      </c>
      <c r="E39" s="80" t="s">
        <v>864</v>
      </c>
      <c r="F39" s="80"/>
      <c r="G39" s="80"/>
      <c r="H39" s="80" t="s">
        <v>21</v>
      </c>
      <c r="I39" s="49">
        <v>3</v>
      </c>
      <c r="J39" s="50">
        <v>12</v>
      </c>
      <c r="K39" s="51">
        <v>5</v>
      </c>
      <c r="L39" s="52" t="s">
        <v>152</v>
      </c>
      <c r="M39" s="53">
        <v>3</v>
      </c>
      <c r="N39" s="53">
        <v>4</v>
      </c>
      <c r="O39" s="53">
        <v>2</v>
      </c>
      <c r="P39" s="53">
        <v>2</v>
      </c>
      <c r="Q39" s="54" t="s">
        <v>1614</v>
      </c>
      <c r="R39" s="54" t="s">
        <v>1615</v>
      </c>
    </row>
    <row r="40" spans="1:18" s="15" customFormat="1" ht="30" customHeight="1" x14ac:dyDescent="0.25">
      <c r="A40" s="15">
        <v>1</v>
      </c>
      <c r="B40" s="15">
        <v>2</v>
      </c>
      <c r="C40" s="80" t="s">
        <v>1442</v>
      </c>
      <c r="D40" s="80" t="s">
        <v>1447</v>
      </c>
      <c r="E40" s="80" t="s">
        <v>864</v>
      </c>
      <c r="F40" s="80"/>
      <c r="G40" s="80"/>
      <c r="H40" s="80" t="s">
        <v>18</v>
      </c>
      <c r="I40" s="49">
        <v>5</v>
      </c>
      <c r="J40" s="50">
        <v>10</v>
      </c>
      <c r="K40" s="51">
        <v>4</v>
      </c>
      <c r="L40" s="52" t="s">
        <v>152</v>
      </c>
      <c r="M40" s="53">
        <v>4</v>
      </c>
      <c r="N40" s="53">
        <v>2</v>
      </c>
      <c r="O40" s="53">
        <v>2</v>
      </c>
      <c r="P40" s="53">
        <v>3</v>
      </c>
      <c r="Q40" s="15" t="s">
        <v>1616</v>
      </c>
      <c r="R40" s="54" t="s">
        <v>1617</v>
      </c>
    </row>
    <row r="41" spans="1:18" s="15" customFormat="1" ht="30" customHeight="1" x14ac:dyDescent="0.25">
      <c r="A41" s="15">
        <v>1</v>
      </c>
      <c r="B41" s="15">
        <v>1</v>
      </c>
      <c r="C41" s="80" t="s">
        <v>1603</v>
      </c>
      <c r="D41" s="80"/>
      <c r="E41" s="80" t="s">
        <v>1574</v>
      </c>
      <c r="F41" s="80"/>
      <c r="G41" s="80"/>
      <c r="H41" s="80" t="s">
        <v>13</v>
      </c>
      <c r="I41" s="49">
        <v>5</v>
      </c>
      <c r="J41" s="50">
        <v>10</v>
      </c>
      <c r="K41" s="51">
        <v>5</v>
      </c>
      <c r="L41" s="52" t="s">
        <v>136</v>
      </c>
      <c r="M41" s="53">
        <v>2</v>
      </c>
      <c r="N41" s="53">
        <v>4</v>
      </c>
      <c r="O41" s="53">
        <v>1</v>
      </c>
      <c r="P41" s="53">
        <v>4</v>
      </c>
      <c r="Q41" s="54" t="s">
        <v>1604</v>
      </c>
      <c r="R41" s="54" t="s">
        <v>1605</v>
      </c>
    </row>
    <row r="42" spans="1:18" s="15" customFormat="1" ht="30" customHeight="1" x14ac:dyDescent="0.25">
      <c r="A42" s="15">
        <v>1</v>
      </c>
      <c r="B42" s="15">
        <v>2</v>
      </c>
      <c r="C42" s="80" t="s">
        <v>1627</v>
      </c>
      <c r="D42" s="80"/>
      <c r="E42" s="80" t="s">
        <v>1574</v>
      </c>
      <c r="F42" s="80"/>
      <c r="G42" s="80"/>
      <c r="H42" s="80" t="s">
        <v>16</v>
      </c>
      <c r="I42" s="49">
        <v>4</v>
      </c>
      <c r="J42" s="50">
        <v>8</v>
      </c>
      <c r="K42" s="51">
        <v>5</v>
      </c>
      <c r="L42" s="52" t="s">
        <v>229</v>
      </c>
      <c r="M42" s="53">
        <v>2</v>
      </c>
      <c r="N42" s="53">
        <v>1</v>
      </c>
      <c r="O42" s="53">
        <v>4</v>
      </c>
      <c r="P42" s="53">
        <v>4</v>
      </c>
      <c r="Q42" s="54" t="s">
        <v>1678</v>
      </c>
      <c r="R42" s="54" t="s">
        <v>1629</v>
      </c>
    </row>
    <row r="43" spans="1:18" s="15" customFormat="1" ht="30" customHeight="1" x14ac:dyDescent="0.25">
      <c r="A43" s="15">
        <v>1</v>
      </c>
      <c r="B43" s="15">
        <v>3</v>
      </c>
      <c r="C43" s="80" t="s">
        <v>1628</v>
      </c>
      <c r="D43" s="80"/>
      <c r="E43" s="80" t="s">
        <v>1574</v>
      </c>
      <c r="F43" s="80"/>
      <c r="G43" s="80"/>
      <c r="H43" s="80" t="s">
        <v>21</v>
      </c>
      <c r="I43" s="49">
        <v>5</v>
      </c>
      <c r="J43" s="50">
        <v>10</v>
      </c>
      <c r="K43" s="51">
        <v>4</v>
      </c>
      <c r="L43" s="52" t="s">
        <v>152</v>
      </c>
      <c r="M43" s="53">
        <v>5</v>
      </c>
      <c r="N43" s="53">
        <v>2</v>
      </c>
      <c r="O43" s="53">
        <v>3</v>
      </c>
      <c r="P43" s="53">
        <v>1</v>
      </c>
      <c r="Q43" s="54" t="s">
        <v>1630</v>
      </c>
      <c r="R43" s="54" t="s">
        <v>1631</v>
      </c>
    </row>
    <row r="44" spans="1:18" s="15" customFormat="1" ht="30" customHeight="1" x14ac:dyDescent="0.25">
      <c r="A44" s="15">
        <v>1</v>
      </c>
      <c r="B44" s="15">
        <v>4</v>
      </c>
      <c r="C44" s="80" t="s">
        <v>1618</v>
      </c>
      <c r="D44" s="80"/>
      <c r="E44" s="80" t="s">
        <v>1574</v>
      </c>
      <c r="F44" s="80"/>
      <c r="G44" s="80"/>
      <c r="H44" s="80" t="s">
        <v>18</v>
      </c>
      <c r="I44" s="49">
        <v>4</v>
      </c>
      <c r="J44" s="50">
        <v>12</v>
      </c>
      <c r="K44" s="51">
        <v>4</v>
      </c>
      <c r="L44" s="52" t="s">
        <v>152</v>
      </c>
      <c r="M44" s="53">
        <v>3</v>
      </c>
      <c r="N44" s="53">
        <v>3</v>
      </c>
      <c r="O44" s="53">
        <v>2</v>
      </c>
      <c r="P44" s="53">
        <v>3</v>
      </c>
      <c r="Q44" s="54" t="s">
        <v>1679</v>
      </c>
      <c r="R44" s="54" t="s">
        <v>1619</v>
      </c>
    </row>
    <row r="45" spans="1:18" s="15" customFormat="1" ht="30" customHeight="1" x14ac:dyDescent="0.25">
      <c r="A45" s="15">
        <v>1</v>
      </c>
      <c r="B45" s="15">
        <v>1</v>
      </c>
      <c r="C45" s="80" t="s">
        <v>1620</v>
      </c>
      <c r="D45" s="80"/>
      <c r="E45" s="80" t="s">
        <v>1621</v>
      </c>
      <c r="F45" s="80"/>
      <c r="G45" s="80"/>
      <c r="H45" s="80" t="s">
        <v>13</v>
      </c>
      <c r="I45" s="49">
        <v>4</v>
      </c>
      <c r="J45" s="50">
        <v>12</v>
      </c>
      <c r="K45" s="51">
        <v>4</v>
      </c>
      <c r="L45" s="52" t="s">
        <v>152</v>
      </c>
      <c r="M45" s="53">
        <v>3</v>
      </c>
      <c r="N45" s="53">
        <v>3</v>
      </c>
      <c r="O45" s="53">
        <v>4</v>
      </c>
      <c r="P45" s="53">
        <v>1</v>
      </c>
      <c r="Q45" s="54" t="s">
        <v>1622</v>
      </c>
      <c r="R45" s="54" t="s">
        <v>1623</v>
      </c>
    </row>
    <row r="46" spans="1:18" s="15" customFormat="1" ht="30" customHeight="1" x14ac:dyDescent="0.25">
      <c r="A46" s="15">
        <v>1</v>
      </c>
      <c r="B46" s="15">
        <v>2</v>
      </c>
      <c r="C46" s="80" t="s">
        <v>1624</v>
      </c>
      <c r="D46" s="80"/>
      <c r="E46" s="80" t="s">
        <v>1621</v>
      </c>
      <c r="F46" s="80"/>
      <c r="G46" s="80"/>
      <c r="H46" s="80" t="s">
        <v>18</v>
      </c>
      <c r="I46" s="49">
        <v>4</v>
      </c>
      <c r="J46" s="50">
        <v>10</v>
      </c>
      <c r="K46" s="51">
        <v>5</v>
      </c>
      <c r="L46" s="52" t="s">
        <v>152</v>
      </c>
      <c r="M46" s="53">
        <v>2</v>
      </c>
      <c r="N46" s="53">
        <v>3</v>
      </c>
      <c r="O46" s="53">
        <v>1</v>
      </c>
      <c r="P46" s="53">
        <v>5</v>
      </c>
      <c r="Q46" s="54" t="s">
        <v>1625</v>
      </c>
      <c r="R46" s="54" t="s">
        <v>1626</v>
      </c>
    </row>
    <row r="47" spans="1:18" s="15" customFormat="1" ht="30" customHeight="1" x14ac:dyDescent="0.25">
      <c r="A47" s="15">
        <v>1</v>
      </c>
      <c r="B47" s="15">
        <v>1</v>
      </c>
      <c r="C47" s="80" t="s">
        <v>567</v>
      </c>
      <c r="D47" s="80" t="s">
        <v>1024</v>
      </c>
      <c r="E47" s="80" t="s">
        <v>1577</v>
      </c>
      <c r="F47" s="80"/>
      <c r="G47" s="80"/>
      <c r="H47" s="80" t="s">
        <v>21</v>
      </c>
      <c r="I47" s="49">
        <v>4</v>
      </c>
      <c r="J47" s="50">
        <v>10</v>
      </c>
      <c r="K47" s="51">
        <v>4</v>
      </c>
      <c r="L47" s="52" t="s">
        <v>152</v>
      </c>
      <c r="M47" s="53">
        <v>4</v>
      </c>
      <c r="N47" s="53">
        <v>2</v>
      </c>
      <c r="O47" s="53">
        <v>3</v>
      </c>
      <c r="P47" s="53">
        <v>2</v>
      </c>
      <c r="Q47" s="402" t="s">
        <v>1025</v>
      </c>
      <c r="R47" s="402" t="s">
        <v>1026</v>
      </c>
    </row>
    <row r="48" spans="1:18" s="15" customFormat="1" ht="30" customHeight="1" x14ac:dyDescent="0.25">
      <c r="A48" s="15">
        <v>1</v>
      </c>
      <c r="B48" s="15">
        <v>2</v>
      </c>
      <c r="C48" s="80" t="s">
        <v>209</v>
      </c>
      <c r="D48" s="80" t="s">
        <v>988</v>
      </c>
      <c r="E48" s="80" t="s">
        <v>1577</v>
      </c>
      <c r="F48" s="80"/>
      <c r="G48" s="80"/>
      <c r="H48" s="80" t="s">
        <v>18</v>
      </c>
      <c r="I48" s="49">
        <v>4</v>
      </c>
      <c r="J48" s="50">
        <v>8</v>
      </c>
      <c r="K48" s="51">
        <v>5</v>
      </c>
      <c r="L48" s="52" t="s">
        <v>152</v>
      </c>
      <c r="M48" s="53">
        <v>2</v>
      </c>
      <c r="N48" s="53">
        <v>2</v>
      </c>
      <c r="O48" s="53">
        <v>3</v>
      </c>
      <c r="P48" s="53">
        <v>4</v>
      </c>
      <c r="Q48" s="402" t="s">
        <v>989</v>
      </c>
      <c r="R48" s="402" t="s">
        <v>990</v>
      </c>
    </row>
    <row r="49" spans="1:18" s="15" customFormat="1" ht="30" customHeight="1" x14ac:dyDescent="0.25">
      <c r="A49" s="15">
        <v>1</v>
      </c>
      <c r="B49" s="15">
        <v>3</v>
      </c>
      <c r="C49" s="80" t="s">
        <v>1540</v>
      </c>
      <c r="D49" s="80" t="s">
        <v>1540</v>
      </c>
      <c r="E49" s="80" t="s">
        <v>1577</v>
      </c>
      <c r="F49" s="80"/>
      <c r="G49" s="80"/>
      <c r="H49" s="80" t="s">
        <v>16</v>
      </c>
      <c r="I49" s="49">
        <v>4</v>
      </c>
      <c r="J49" s="50">
        <v>8</v>
      </c>
      <c r="K49" s="51">
        <v>4</v>
      </c>
      <c r="L49" s="52" t="s">
        <v>152</v>
      </c>
      <c r="M49" s="53">
        <v>3</v>
      </c>
      <c r="N49" s="53">
        <v>2</v>
      </c>
      <c r="O49" s="53">
        <v>3</v>
      </c>
      <c r="P49" s="53">
        <v>3</v>
      </c>
      <c r="Q49" s="402" t="s">
        <v>1552</v>
      </c>
      <c r="R49" s="402" t="s">
        <v>1553</v>
      </c>
    </row>
    <row r="50" spans="1:18" s="15" customFormat="1" ht="30" customHeight="1" x14ac:dyDescent="0.25">
      <c r="A50" s="15">
        <v>1</v>
      </c>
      <c r="B50" s="15">
        <v>4</v>
      </c>
      <c r="C50" s="80" t="s">
        <v>205</v>
      </c>
      <c r="D50" s="80" t="s">
        <v>967</v>
      </c>
      <c r="E50" s="80" t="s">
        <v>1577</v>
      </c>
      <c r="F50" s="80"/>
      <c r="G50" s="80"/>
      <c r="H50" s="80" t="s">
        <v>13</v>
      </c>
      <c r="I50" s="49">
        <v>3</v>
      </c>
      <c r="J50" s="50">
        <v>12</v>
      </c>
      <c r="K50" s="51">
        <v>3</v>
      </c>
      <c r="L50" s="52" t="s">
        <v>152</v>
      </c>
      <c r="M50" s="53">
        <v>4</v>
      </c>
      <c r="N50" s="53">
        <v>4</v>
      </c>
      <c r="O50" s="53">
        <v>1</v>
      </c>
      <c r="P50" s="53">
        <v>2</v>
      </c>
      <c r="Q50" s="402" t="s">
        <v>1565</v>
      </c>
      <c r="R50" s="54" t="s">
        <v>969</v>
      </c>
    </row>
    <row r="51" spans="1:18" s="15" customFormat="1" ht="30" customHeight="1" x14ac:dyDescent="0.25">
      <c r="A51" s="15">
        <v>1</v>
      </c>
      <c r="B51" s="15">
        <v>1</v>
      </c>
      <c r="C51" s="80" t="s">
        <v>212</v>
      </c>
      <c r="D51" s="80" t="s">
        <v>1030</v>
      </c>
      <c r="E51" s="80" t="s">
        <v>1579</v>
      </c>
      <c r="F51" s="80"/>
      <c r="G51" s="80"/>
      <c r="H51" s="80" t="s">
        <v>21</v>
      </c>
      <c r="I51" s="49">
        <v>3</v>
      </c>
      <c r="J51" s="50">
        <v>12</v>
      </c>
      <c r="K51" s="51">
        <v>4</v>
      </c>
      <c r="L51" s="52" t="s">
        <v>152</v>
      </c>
      <c r="M51" s="53">
        <v>4</v>
      </c>
      <c r="N51" s="53">
        <v>1</v>
      </c>
      <c r="O51" s="53">
        <v>4</v>
      </c>
      <c r="P51" s="53">
        <v>2</v>
      </c>
      <c r="Q51" s="54" t="s">
        <v>1031</v>
      </c>
      <c r="R51" s="54" t="s">
        <v>1032</v>
      </c>
    </row>
    <row r="52" spans="1:18" s="15" customFormat="1" ht="30" customHeight="1" x14ac:dyDescent="0.25">
      <c r="A52" s="15">
        <v>1</v>
      </c>
      <c r="B52" s="15">
        <v>2</v>
      </c>
      <c r="C52" s="80" t="s">
        <v>1517</v>
      </c>
      <c r="D52" s="80" t="s">
        <v>1517</v>
      </c>
      <c r="E52" s="80" t="s">
        <v>1579</v>
      </c>
      <c r="F52" s="80"/>
      <c r="G52" s="80"/>
      <c r="H52" s="80" t="s">
        <v>13</v>
      </c>
      <c r="I52" s="49">
        <v>3</v>
      </c>
      <c r="J52" s="50">
        <v>12</v>
      </c>
      <c r="K52" s="51">
        <v>5</v>
      </c>
      <c r="L52" s="52" t="s">
        <v>152</v>
      </c>
      <c r="M52" s="53">
        <v>2</v>
      </c>
      <c r="N52" s="53">
        <v>5</v>
      </c>
      <c r="O52" s="53">
        <v>2</v>
      </c>
      <c r="P52" s="53">
        <v>2</v>
      </c>
      <c r="Q52" s="54" t="s">
        <v>1523</v>
      </c>
      <c r="R52" s="54" t="s">
        <v>1524</v>
      </c>
    </row>
    <row r="53" spans="1:18" s="15" customFormat="1" ht="30" customHeight="1" x14ac:dyDescent="0.25">
      <c r="A53" s="15">
        <v>1</v>
      </c>
      <c r="B53" s="15">
        <v>3</v>
      </c>
      <c r="C53" s="80" t="s">
        <v>377</v>
      </c>
      <c r="D53" s="80" t="s">
        <v>1014</v>
      </c>
      <c r="E53" s="80" t="s">
        <v>1579</v>
      </c>
      <c r="F53" s="80"/>
      <c r="G53" s="80"/>
      <c r="H53" s="80" t="s">
        <v>16</v>
      </c>
      <c r="I53" s="49">
        <v>4</v>
      </c>
      <c r="J53" s="50">
        <v>12</v>
      </c>
      <c r="K53" s="51">
        <v>3</v>
      </c>
      <c r="L53" s="52" t="s">
        <v>152</v>
      </c>
      <c r="M53" s="53">
        <v>2</v>
      </c>
      <c r="N53" s="53">
        <v>3</v>
      </c>
      <c r="O53" s="53">
        <v>4</v>
      </c>
      <c r="P53" s="53">
        <v>2</v>
      </c>
      <c r="Q53" s="54" t="s">
        <v>1015</v>
      </c>
      <c r="R53" s="54" t="s">
        <v>903</v>
      </c>
    </row>
    <row r="54" spans="1:18" s="15" customFormat="1" ht="30" customHeight="1" x14ac:dyDescent="0.25">
      <c r="A54" s="15">
        <v>1</v>
      </c>
      <c r="B54" s="15">
        <v>4</v>
      </c>
      <c r="C54" s="80" t="s">
        <v>216</v>
      </c>
      <c r="D54" s="80" t="s">
        <v>216</v>
      </c>
      <c r="E54" s="80" t="s">
        <v>1579</v>
      </c>
      <c r="F54" s="80"/>
      <c r="G54" s="80"/>
      <c r="H54" s="80" t="s">
        <v>18</v>
      </c>
      <c r="I54" s="49">
        <v>5</v>
      </c>
      <c r="J54" s="50">
        <v>10</v>
      </c>
      <c r="K54" s="51">
        <v>5</v>
      </c>
      <c r="L54" s="52" t="s">
        <v>152</v>
      </c>
      <c r="M54" s="53">
        <v>3</v>
      </c>
      <c r="N54" s="53">
        <v>3</v>
      </c>
      <c r="O54" s="53">
        <v>3</v>
      </c>
      <c r="P54" s="53">
        <v>3</v>
      </c>
      <c r="Q54" s="54" t="s">
        <v>991</v>
      </c>
      <c r="R54" s="54" t="s">
        <v>992</v>
      </c>
    </row>
    <row r="55" spans="1:18" s="15" customFormat="1" ht="30" customHeight="1" x14ac:dyDescent="0.25">
      <c r="A55" s="15">
        <v>1</v>
      </c>
      <c r="B55" s="15">
        <v>1</v>
      </c>
      <c r="C55" s="80" t="s">
        <v>191</v>
      </c>
      <c r="D55" s="80" t="s">
        <v>1027</v>
      </c>
      <c r="E55" s="80" t="s">
        <v>1582</v>
      </c>
      <c r="F55" s="80"/>
      <c r="G55" s="80"/>
      <c r="H55" s="80" t="s">
        <v>21</v>
      </c>
      <c r="I55" s="49">
        <v>4</v>
      </c>
      <c r="J55" s="50">
        <v>12</v>
      </c>
      <c r="K55" s="51">
        <v>4</v>
      </c>
      <c r="L55" s="52" t="s">
        <v>152</v>
      </c>
      <c r="M55" s="53">
        <v>4</v>
      </c>
      <c r="N55" s="53">
        <v>2</v>
      </c>
      <c r="O55" s="53">
        <v>3</v>
      </c>
      <c r="P55" s="53">
        <v>2</v>
      </c>
      <c r="Q55" s="54" t="s">
        <v>1632</v>
      </c>
      <c r="R55" s="54" t="s">
        <v>1633</v>
      </c>
    </row>
    <row r="56" spans="1:18" s="15" customFormat="1" ht="30" customHeight="1" x14ac:dyDescent="0.25">
      <c r="A56" s="15">
        <v>1</v>
      </c>
      <c r="B56" s="15">
        <v>2</v>
      </c>
      <c r="C56" s="80" t="s">
        <v>565</v>
      </c>
      <c r="D56" s="80" t="s">
        <v>565</v>
      </c>
      <c r="E56" s="80" t="s">
        <v>1582</v>
      </c>
      <c r="F56" s="80"/>
      <c r="G56" s="80"/>
      <c r="H56" s="80" t="s">
        <v>16</v>
      </c>
      <c r="I56" s="49">
        <v>4</v>
      </c>
      <c r="J56" s="50">
        <v>10</v>
      </c>
      <c r="K56" s="51">
        <v>5</v>
      </c>
      <c r="L56" s="52" t="s">
        <v>152</v>
      </c>
      <c r="M56" s="53">
        <v>4</v>
      </c>
      <c r="N56" s="53">
        <v>1</v>
      </c>
      <c r="O56" s="53">
        <v>4</v>
      </c>
      <c r="P56" s="53">
        <v>2</v>
      </c>
      <c r="Q56" s="54" t="s">
        <v>1634</v>
      </c>
      <c r="R56" s="54" t="s">
        <v>1635</v>
      </c>
    </row>
    <row r="57" spans="1:18" s="15" customFormat="1" ht="30" customHeight="1" x14ac:dyDescent="0.25">
      <c r="A57" s="15">
        <v>1</v>
      </c>
      <c r="B57" s="15">
        <v>3</v>
      </c>
      <c r="C57" s="80" t="s">
        <v>1521</v>
      </c>
      <c r="D57" s="80" t="s">
        <v>1521</v>
      </c>
      <c r="E57" s="80" t="s">
        <v>1582</v>
      </c>
      <c r="F57" s="80"/>
      <c r="G57" s="80"/>
      <c r="H57" s="80" t="s">
        <v>13</v>
      </c>
      <c r="I57" s="49">
        <v>3</v>
      </c>
      <c r="J57" s="50">
        <v>14</v>
      </c>
      <c r="K57" s="51">
        <v>4</v>
      </c>
      <c r="L57" s="52" t="s">
        <v>152</v>
      </c>
      <c r="M57" s="53">
        <v>3</v>
      </c>
      <c r="N57" s="53">
        <v>3</v>
      </c>
      <c r="O57" s="53">
        <v>2</v>
      </c>
      <c r="P57" s="53">
        <v>3</v>
      </c>
      <c r="Q57" s="54" t="s">
        <v>1527</v>
      </c>
      <c r="R57" s="54" t="s">
        <v>1636</v>
      </c>
    </row>
    <row r="58" spans="1:18" s="15" customFormat="1" ht="30" customHeight="1" x14ac:dyDescent="0.25">
      <c r="A58" s="15">
        <v>1</v>
      </c>
      <c r="B58" s="15">
        <v>4</v>
      </c>
      <c r="C58" s="80" t="s">
        <v>211</v>
      </c>
      <c r="D58" s="80" t="s">
        <v>211</v>
      </c>
      <c r="E58" s="80" t="s">
        <v>1582</v>
      </c>
      <c r="F58" s="80"/>
      <c r="G58" s="80"/>
      <c r="H58" s="80" t="s">
        <v>18</v>
      </c>
      <c r="I58" s="49">
        <v>4</v>
      </c>
      <c r="J58" s="50">
        <v>10</v>
      </c>
      <c r="K58" s="51">
        <v>4</v>
      </c>
      <c r="L58" s="52" t="s">
        <v>152</v>
      </c>
      <c r="M58" s="53">
        <v>1</v>
      </c>
      <c r="N58" s="53">
        <v>3</v>
      </c>
      <c r="O58" s="53">
        <v>2</v>
      </c>
      <c r="P58" s="53">
        <v>5</v>
      </c>
      <c r="Q58" s="54" t="s">
        <v>1637</v>
      </c>
      <c r="R58" s="54" t="s">
        <v>1638</v>
      </c>
    </row>
    <row r="59" spans="1:18" s="15" customFormat="1" ht="30" customHeight="1" x14ac:dyDescent="0.25">
      <c r="A59" s="15">
        <v>1</v>
      </c>
      <c r="B59" s="15">
        <v>1</v>
      </c>
      <c r="C59" s="80" t="s">
        <v>210</v>
      </c>
      <c r="D59" s="80" t="s">
        <v>1290</v>
      </c>
      <c r="E59" s="80" t="s">
        <v>1583</v>
      </c>
      <c r="F59" s="80"/>
      <c r="G59" s="80"/>
      <c r="H59" s="80" t="s">
        <v>13</v>
      </c>
      <c r="I59" s="49">
        <v>4</v>
      </c>
      <c r="J59" s="50">
        <v>12</v>
      </c>
      <c r="K59" s="51">
        <v>3</v>
      </c>
      <c r="L59" s="52" t="s">
        <v>152</v>
      </c>
      <c r="M59" s="53">
        <v>2</v>
      </c>
      <c r="N59" s="53">
        <v>4</v>
      </c>
      <c r="O59" s="53">
        <v>3</v>
      </c>
      <c r="P59" s="53">
        <v>2</v>
      </c>
      <c r="Q59" s="54" t="s">
        <v>1640</v>
      </c>
      <c r="R59" s="54" t="s">
        <v>985</v>
      </c>
    </row>
    <row r="60" spans="1:18" s="15" customFormat="1" ht="30" customHeight="1" x14ac:dyDescent="0.25">
      <c r="A60" s="15">
        <v>1</v>
      </c>
      <c r="B60" s="15">
        <v>2</v>
      </c>
      <c r="C60" s="80" t="s">
        <v>198</v>
      </c>
      <c r="D60" s="80" t="s">
        <v>198</v>
      </c>
      <c r="E60" s="80" t="s">
        <v>1583</v>
      </c>
      <c r="F60" s="80"/>
      <c r="G60" s="80"/>
      <c r="H60" s="80" t="s">
        <v>13</v>
      </c>
      <c r="I60" s="49">
        <v>4</v>
      </c>
      <c r="J60" s="50">
        <v>14</v>
      </c>
      <c r="K60" s="51">
        <v>4</v>
      </c>
      <c r="L60" s="52" t="s">
        <v>152</v>
      </c>
      <c r="M60" s="53">
        <v>3</v>
      </c>
      <c r="N60" s="53">
        <v>5</v>
      </c>
      <c r="O60" s="53">
        <v>1</v>
      </c>
      <c r="P60" s="53">
        <v>2</v>
      </c>
      <c r="Q60" s="54" t="s">
        <v>1641</v>
      </c>
      <c r="R60" s="54" t="s">
        <v>1642</v>
      </c>
    </row>
    <row r="61" spans="1:18" s="15" customFormat="1" ht="30" customHeight="1" x14ac:dyDescent="0.25">
      <c r="A61" s="15">
        <v>1</v>
      </c>
      <c r="B61" s="15">
        <v>3</v>
      </c>
      <c r="C61" s="80" t="s">
        <v>1520</v>
      </c>
      <c r="D61" s="80" t="s">
        <v>1520</v>
      </c>
      <c r="E61" s="80" t="s">
        <v>1583</v>
      </c>
      <c r="F61" s="80"/>
      <c r="G61" s="80"/>
      <c r="H61" s="80" t="s">
        <v>21</v>
      </c>
      <c r="I61" s="49">
        <v>4</v>
      </c>
      <c r="J61" s="50">
        <v>10</v>
      </c>
      <c r="K61" s="51">
        <v>4</v>
      </c>
      <c r="L61" s="52" t="s">
        <v>152</v>
      </c>
      <c r="M61" s="53">
        <v>3</v>
      </c>
      <c r="N61" s="53">
        <v>2</v>
      </c>
      <c r="O61" s="53">
        <v>3</v>
      </c>
      <c r="P61" s="53">
        <v>3</v>
      </c>
      <c r="Q61" s="54" t="s">
        <v>1643</v>
      </c>
      <c r="R61" s="54" t="s">
        <v>1532</v>
      </c>
    </row>
    <row r="62" spans="1:18" s="15" customFormat="1" ht="30" customHeight="1" x14ac:dyDescent="0.25">
      <c r="A62" s="15">
        <v>1</v>
      </c>
      <c r="B62" s="15">
        <v>4</v>
      </c>
      <c r="C62" s="80" t="s">
        <v>202</v>
      </c>
      <c r="D62" s="80" t="s">
        <v>202</v>
      </c>
      <c r="E62" s="80" t="s">
        <v>1583</v>
      </c>
      <c r="F62" s="80"/>
      <c r="G62" s="80"/>
      <c r="H62" s="80" t="s">
        <v>18</v>
      </c>
      <c r="I62" s="49">
        <v>5</v>
      </c>
      <c r="J62" s="50">
        <v>10</v>
      </c>
      <c r="K62" s="51">
        <v>4</v>
      </c>
      <c r="L62" s="52" t="s">
        <v>152</v>
      </c>
      <c r="M62" s="53">
        <v>1</v>
      </c>
      <c r="N62" s="53">
        <v>3</v>
      </c>
      <c r="O62" s="53">
        <v>2</v>
      </c>
      <c r="P62" s="53">
        <v>5</v>
      </c>
      <c r="Q62" s="54" t="s">
        <v>1644</v>
      </c>
      <c r="R62" s="54" t="s">
        <v>1645</v>
      </c>
    </row>
    <row r="63" spans="1:18" s="15" customFormat="1" ht="30" customHeight="1" x14ac:dyDescent="0.25">
      <c r="A63" s="15">
        <v>1</v>
      </c>
      <c r="B63" s="15">
        <v>1</v>
      </c>
      <c r="C63" s="80" t="s">
        <v>194</v>
      </c>
      <c r="D63" s="80" t="s">
        <v>194</v>
      </c>
      <c r="E63" s="80" t="s">
        <v>1585</v>
      </c>
      <c r="F63" s="80"/>
      <c r="G63" s="80"/>
      <c r="H63" s="80" t="s">
        <v>21</v>
      </c>
      <c r="I63" s="49">
        <v>4</v>
      </c>
      <c r="J63" s="50">
        <v>10</v>
      </c>
      <c r="K63" s="51">
        <v>4</v>
      </c>
      <c r="L63" s="52" t="s">
        <v>152</v>
      </c>
      <c r="M63" s="53">
        <v>3</v>
      </c>
      <c r="N63" s="53">
        <v>2</v>
      </c>
      <c r="O63" s="53">
        <v>3</v>
      </c>
      <c r="P63" s="53">
        <v>3</v>
      </c>
      <c r="Q63" s="54" t="s">
        <v>1647</v>
      </c>
      <c r="R63" s="54" t="s">
        <v>1648</v>
      </c>
    </row>
    <row r="64" spans="1:18" s="15" customFormat="1" ht="30" customHeight="1" x14ac:dyDescent="0.25">
      <c r="A64" s="15">
        <v>1</v>
      </c>
      <c r="B64" s="15">
        <v>2</v>
      </c>
      <c r="C64" s="80" t="s">
        <v>566</v>
      </c>
      <c r="D64" s="80" t="s">
        <v>1009</v>
      </c>
      <c r="E64" s="80" t="s">
        <v>1585</v>
      </c>
      <c r="F64" s="80"/>
      <c r="G64" s="80"/>
      <c r="H64" s="80" t="s">
        <v>16</v>
      </c>
      <c r="I64" s="49">
        <v>5</v>
      </c>
      <c r="J64" s="50">
        <v>8</v>
      </c>
      <c r="K64" s="51">
        <v>4</v>
      </c>
      <c r="L64" s="52" t="s">
        <v>152</v>
      </c>
      <c r="M64" s="53">
        <v>3</v>
      </c>
      <c r="N64" s="53">
        <v>1</v>
      </c>
      <c r="O64" s="53">
        <v>5</v>
      </c>
      <c r="P64" s="53">
        <v>2</v>
      </c>
      <c r="Q64" s="54" t="s">
        <v>1649</v>
      </c>
      <c r="R64" s="54" t="s">
        <v>1650</v>
      </c>
    </row>
    <row r="65" spans="1:18" s="15" customFormat="1" ht="30" customHeight="1" x14ac:dyDescent="0.25">
      <c r="A65" s="15">
        <v>1</v>
      </c>
      <c r="B65" s="15">
        <v>3</v>
      </c>
      <c r="C65" s="80" t="s">
        <v>1659</v>
      </c>
      <c r="D65" s="80" t="s">
        <v>1557</v>
      </c>
      <c r="E65" s="80" t="s">
        <v>1585</v>
      </c>
      <c r="F65" s="80"/>
      <c r="G65" s="80"/>
      <c r="H65" s="80" t="s">
        <v>13</v>
      </c>
      <c r="I65" s="49">
        <v>5</v>
      </c>
      <c r="J65" s="50">
        <v>10</v>
      </c>
      <c r="K65" s="51">
        <v>4</v>
      </c>
      <c r="L65" s="52" t="s">
        <v>152</v>
      </c>
      <c r="M65" s="53">
        <v>2</v>
      </c>
      <c r="N65" s="53">
        <v>4</v>
      </c>
      <c r="O65" s="53">
        <v>1</v>
      </c>
      <c r="P65" s="53">
        <v>4</v>
      </c>
      <c r="Q65" s="54" t="s">
        <v>1651</v>
      </c>
      <c r="R65" s="54" t="s">
        <v>1652</v>
      </c>
    </row>
    <row r="66" spans="1:18" s="15" customFormat="1" ht="30" customHeight="1" x14ac:dyDescent="0.25">
      <c r="A66" s="15">
        <v>1</v>
      </c>
      <c r="B66" s="15">
        <v>4</v>
      </c>
      <c r="C66" s="80" t="s">
        <v>203</v>
      </c>
      <c r="D66" s="80" t="s">
        <v>203</v>
      </c>
      <c r="E66" s="80" t="s">
        <v>1585</v>
      </c>
      <c r="F66" s="80"/>
      <c r="G66" s="80"/>
      <c r="H66" s="80" t="s">
        <v>13</v>
      </c>
      <c r="I66" s="49">
        <v>4</v>
      </c>
      <c r="J66" s="50">
        <v>12</v>
      </c>
      <c r="K66" s="51">
        <v>4</v>
      </c>
      <c r="L66" s="52" t="s">
        <v>152</v>
      </c>
      <c r="M66" s="53">
        <v>4</v>
      </c>
      <c r="N66" s="53">
        <v>3</v>
      </c>
      <c r="O66" s="53">
        <v>3</v>
      </c>
      <c r="P66" s="53">
        <v>1</v>
      </c>
      <c r="Q66" s="54" t="s">
        <v>960</v>
      </c>
      <c r="R66" s="54" t="s">
        <v>1653</v>
      </c>
    </row>
    <row r="67" spans="1:18" s="15" customFormat="1" ht="30" customHeight="1" x14ac:dyDescent="0.25">
      <c r="A67" s="15">
        <v>1</v>
      </c>
      <c r="B67" s="412">
        <v>1</v>
      </c>
      <c r="C67" s="80" t="s">
        <v>191</v>
      </c>
      <c r="D67" s="80" t="s">
        <v>1027</v>
      </c>
      <c r="E67" s="80" t="s">
        <v>649</v>
      </c>
      <c r="F67" s="80" t="s">
        <v>1467</v>
      </c>
      <c r="G67" s="80">
        <v>1</v>
      </c>
      <c r="H67" s="80" t="s">
        <v>21</v>
      </c>
      <c r="I67" s="49">
        <v>4</v>
      </c>
      <c r="J67" s="50">
        <v>12</v>
      </c>
      <c r="K67" s="51">
        <v>4</v>
      </c>
      <c r="L67" s="52" t="s">
        <v>152</v>
      </c>
      <c r="M67" s="53">
        <v>4</v>
      </c>
      <c r="N67" s="53">
        <v>2</v>
      </c>
      <c r="O67" s="53">
        <v>3</v>
      </c>
      <c r="P67" s="53">
        <v>2</v>
      </c>
      <c r="Q67" s="54" t="s">
        <v>1028</v>
      </c>
      <c r="R67" s="54" t="s">
        <v>1029</v>
      </c>
    </row>
    <row r="68" spans="1:18" s="15" customFormat="1" ht="30" customHeight="1" x14ac:dyDescent="0.25">
      <c r="A68" s="15">
        <v>1</v>
      </c>
      <c r="B68" s="412">
        <v>2</v>
      </c>
      <c r="C68" s="80" t="s">
        <v>565</v>
      </c>
      <c r="D68" s="80" t="s">
        <v>565</v>
      </c>
      <c r="E68" s="80" t="s">
        <v>649</v>
      </c>
      <c r="F68" s="80" t="s">
        <v>1467</v>
      </c>
      <c r="G68" s="80">
        <v>1</v>
      </c>
      <c r="H68" s="80" t="s">
        <v>16</v>
      </c>
      <c r="I68" s="49">
        <v>4</v>
      </c>
      <c r="J68" s="50">
        <v>10</v>
      </c>
      <c r="K68" s="51">
        <v>5</v>
      </c>
      <c r="L68" s="52" t="s">
        <v>152</v>
      </c>
      <c r="M68" s="53">
        <v>4</v>
      </c>
      <c r="N68" s="53">
        <v>1</v>
      </c>
      <c r="O68" s="53">
        <v>4</v>
      </c>
      <c r="P68" s="53">
        <v>2</v>
      </c>
      <c r="Q68" s="54" t="s">
        <v>1011</v>
      </c>
      <c r="R68" s="54" t="s">
        <v>1012</v>
      </c>
    </row>
    <row r="69" spans="1:18" s="15" customFormat="1" ht="30" customHeight="1" x14ac:dyDescent="0.25">
      <c r="A69" s="15">
        <v>1</v>
      </c>
      <c r="B69" s="15">
        <v>3</v>
      </c>
      <c r="C69" s="80" t="s">
        <v>192</v>
      </c>
      <c r="D69" s="80" t="s">
        <v>1008</v>
      </c>
      <c r="E69" s="80" t="s">
        <v>649</v>
      </c>
      <c r="F69" s="80"/>
      <c r="G69" s="80"/>
      <c r="H69" s="80" t="s">
        <v>18</v>
      </c>
      <c r="I69" s="49">
        <v>4</v>
      </c>
      <c r="J69" s="50">
        <v>10</v>
      </c>
      <c r="K69" s="51">
        <v>4</v>
      </c>
      <c r="L69" s="52" t="s">
        <v>152</v>
      </c>
      <c r="M69" s="53">
        <v>3</v>
      </c>
      <c r="N69" s="53">
        <v>2</v>
      </c>
      <c r="O69" s="53">
        <v>2</v>
      </c>
      <c r="P69" s="53">
        <v>4</v>
      </c>
      <c r="Q69" s="54" t="s">
        <v>904</v>
      </c>
      <c r="R69" s="54" t="s">
        <v>1215</v>
      </c>
    </row>
    <row r="70" spans="1:18" s="15" customFormat="1" ht="30" customHeight="1" x14ac:dyDescent="0.25">
      <c r="A70" s="15">
        <v>1</v>
      </c>
      <c r="B70" s="412">
        <v>4</v>
      </c>
      <c r="C70" s="80" t="s">
        <v>567</v>
      </c>
      <c r="D70" s="80" t="s">
        <v>1024</v>
      </c>
      <c r="E70" s="80" t="s">
        <v>649</v>
      </c>
      <c r="F70" s="80" t="s">
        <v>1467</v>
      </c>
      <c r="G70" s="80">
        <v>1</v>
      </c>
      <c r="H70" s="80" t="s">
        <v>21</v>
      </c>
      <c r="I70" s="49">
        <v>4</v>
      </c>
      <c r="J70" s="50">
        <v>10</v>
      </c>
      <c r="K70" s="51">
        <v>4</v>
      </c>
      <c r="L70" s="52" t="s">
        <v>152</v>
      </c>
      <c r="M70" s="53">
        <v>4</v>
      </c>
      <c r="N70" s="53">
        <v>2</v>
      </c>
      <c r="O70" s="53">
        <v>3</v>
      </c>
      <c r="P70" s="53">
        <v>2</v>
      </c>
      <c r="Q70" s="54" t="s">
        <v>1025</v>
      </c>
      <c r="R70" s="54" t="s">
        <v>1026</v>
      </c>
    </row>
    <row r="71" spans="1:18" s="15" customFormat="1" ht="30" customHeight="1" x14ac:dyDescent="0.25">
      <c r="A71" s="15">
        <v>1</v>
      </c>
      <c r="B71" s="412">
        <v>5</v>
      </c>
      <c r="C71" s="80" t="s">
        <v>193</v>
      </c>
      <c r="D71" s="80" t="s">
        <v>998</v>
      </c>
      <c r="E71" s="80" t="s">
        <v>649</v>
      </c>
      <c r="F71" s="80"/>
      <c r="G71" s="80"/>
      <c r="H71" s="80" t="s">
        <v>18</v>
      </c>
      <c r="I71" s="49">
        <v>4</v>
      </c>
      <c r="J71" s="50">
        <v>10</v>
      </c>
      <c r="K71" s="51">
        <v>5</v>
      </c>
      <c r="L71" s="52" t="s">
        <v>152</v>
      </c>
      <c r="M71" s="53">
        <v>3</v>
      </c>
      <c r="N71" s="53">
        <v>2</v>
      </c>
      <c r="O71" s="53">
        <v>2</v>
      </c>
      <c r="P71" s="53">
        <v>4</v>
      </c>
      <c r="Q71" s="54" t="s">
        <v>999</v>
      </c>
      <c r="R71" s="54" t="s">
        <v>1000</v>
      </c>
    </row>
    <row r="72" spans="1:18" s="15" customFormat="1" ht="30" customHeight="1" x14ac:dyDescent="0.25">
      <c r="A72" s="15">
        <v>1</v>
      </c>
      <c r="B72" s="15">
        <v>6</v>
      </c>
      <c r="C72" s="80" t="s">
        <v>194</v>
      </c>
      <c r="D72" s="80" t="s">
        <v>194</v>
      </c>
      <c r="E72" s="80" t="s">
        <v>649</v>
      </c>
      <c r="F72" s="80"/>
      <c r="G72" s="80"/>
      <c r="H72" s="80" t="s">
        <v>21</v>
      </c>
      <c r="I72" s="49">
        <v>4</v>
      </c>
      <c r="J72" s="50">
        <v>8</v>
      </c>
      <c r="K72" s="51">
        <v>4</v>
      </c>
      <c r="L72" s="52" t="s">
        <v>152</v>
      </c>
      <c r="M72" s="53">
        <v>3</v>
      </c>
      <c r="N72" s="53">
        <v>2</v>
      </c>
      <c r="O72" s="53">
        <v>3</v>
      </c>
      <c r="P72" s="53">
        <v>3</v>
      </c>
      <c r="Q72" s="54" t="s">
        <v>1033</v>
      </c>
      <c r="R72" s="54" t="s">
        <v>1034</v>
      </c>
    </row>
    <row r="73" spans="1:18" s="15" customFormat="1" ht="30" customHeight="1" x14ac:dyDescent="0.25">
      <c r="A73" s="15">
        <v>1</v>
      </c>
      <c r="B73" s="412">
        <v>7</v>
      </c>
      <c r="C73" s="80" t="s">
        <v>377</v>
      </c>
      <c r="D73" s="80" t="s">
        <v>1014</v>
      </c>
      <c r="E73" s="80" t="s">
        <v>649</v>
      </c>
      <c r="F73" s="80" t="s">
        <v>1467</v>
      </c>
      <c r="G73" s="80">
        <v>1</v>
      </c>
      <c r="H73" s="80" t="s">
        <v>16</v>
      </c>
      <c r="I73" s="49">
        <v>4</v>
      </c>
      <c r="J73" s="50">
        <v>12</v>
      </c>
      <c r="K73" s="51">
        <v>3</v>
      </c>
      <c r="L73" s="52" t="s">
        <v>152</v>
      </c>
      <c r="M73" s="53">
        <v>2</v>
      </c>
      <c r="N73" s="53">
        <v>3</v>
      </c>
      <c r="O73" s="53">
        <v>4</v>
      </c>
      <c r="P73" s="53">
        <v>2</v>
      </c>
      <c r="Q73" s="54" t="s">
        <v>1015</v>
      </c>
      <c r="R73" s="54" t="s">
        <v>903</v>
      </c>
    </row>
    <row r="74" spans="1:18" s="15" customFormat="1" ht="30" customHeight="1" x14ac:dyDescent="0.25">
      <c r="A74" s="15">
        <v>1</v>
      </c>
      <c r="B74" s="15">
        <v>8</v>
      </c>
      <c r="C74" s="80" t="s">
        <v>195</v>
      </c>
      <c r="D74" s="80" t="s">
        <v>1018</v>
      </c>
      <c r="E74" s="80" t="s">
        <v>649</v>
      </c>
      <c r="F74" s="80"/>
      <c r="G74" s="80"/>
      <c r="H74" s="80" t="s">
        <v>16</v>
      </c>
      <c r="I74" s="49">
        <v>3</v>
      </c>
      <c r="J74" s="50">
        <v>10</v>
      </c>
      <c r="K74" s="51">
        <v>4</v>
      </c>
      <c r="L74" s="52" t="s">
        <v>136</v>
      </c>
      <c r="M74" s="53">
        <v>3</v>
      </c>
      <c r="N74" s="53">
        <v>1</v>
      </c>
      <c r="O74" s="53">
        <v>5</v>
      </c>
      <c r="P74" s="53">
        <v>2</v>
      </c>
      <c r="Q74" s="54" t="s">
        <v>1019</v>
      </c>
      <c r="R74" s="54" t="s">
        <v>1020</v>
      </c>
    </row>
    <row r="75" spans="1:18" s="15" customFormat="1" ht="30" customHeight="1" x14ac:dyDescent="0.25">
      <c r="A75" s="15">
        <v>1</v>
      </c>
      <c r="B75" s="412">
        <v>9</v>
      </c>
      <c r="C75" s="80" t="s">
        <v>196</v>
      </c>
      <c r="D75" s="80" t="s">
        <v>196</v>
      </c>
      <c r="E75" s="80" t="s">
        <v>649</v>
      </c>
      <c r="F75" s="80"/>
      <c r="G75" s="80">
        <v>1</v>
      </c>
      <c r="H75" s="80" t="s">
        <v>16</v>
      </c>
      <c r="I75" s="49">
        <v>5</v>
      </c>
      <c r="J75" s="50">
        <v>8</v>
      </c>
      <c r="K75" s="51">
        <v>5</v>
      </c>
      <c r="L75" s="52" t="s">
        <v>152</v>
      </c>
      <c r="M75" s="53">
        <v>2</v>
      </c>
      <c r="N75" s="53">
        <v>2</v>
      </c>
      <c r="O75" s="53">
        <v>3</v>
      </c>
      <c r="P75" s="53">
        <v>4</v>
      </c>
      <c r="Q75" s="54" t="s">
        <v>1452</v>
      </c>
      <c r="R75" s="54" t="s">
        <v>1013</v>
      </c>
    </row>
    <row r="76" spans="1:18" s="15" customFormat="1" ht="30" customHeight="1" x14ac:dyDescent="0.25">
      <c r="A76" s="15">
        <v>1</v>
      </c>
      <c r="B76" s="15">
        <v>10</v>
      </c>
      <c r="C76" s="80" t="s">
        <v>197</v>
      </c>
      <c r="D76" s="80" t="s">
        <v>1021</v>
      </c>
      <c r="E76" s="80" t="s">
        <v>649</v>
      </c>
      <c r="F76" s="80"/>
      <c r="G76" s="80"/>
      <c r="H76" s="80" t="s">
        <v>16</v>
      </c>
      <c r="I76" s="49">
        <v>4</v>
      </c>
      <c r="J76" s="50">
        <v>8</v>
      </c>
      <c r="K76" s="51">
        <v>3</v>
      </c>
      <c r="L76" s="52" t="s">
        <v>152</v>
      </c>
      <c r="M76" s="53">
        <v>4</v>
      </c>
      <c r="N76" s="53">
        <v>1</v>
      </c>
      <c r="O76" s="53">
        <v>4</v>
      </c>
      <c r="P76" s="53">
        <v>2</v>
      </c>
      <c r="Q76" s="54" t="s">
        <v>1022</v>
      </c>
      <c r="R76" s="54" t="s">
        <v>1023</v>
      </c>
    </row>
    <row r="77" spans="1:18" s="15" customFormat="1" ht="30" customHeight="1" x14ac:dyDescent="0.25">
      <c r="A77" s="15">
        <v>1</v>
      </c>
      <c r="B77" s="15">
        <v>11</v>
      </c>
      <c r="C77" s="80" t="s">
        <v>198</v>
      </c>
      <c r="D77" s="80" t="s">
        <v>198</v>
      </c>
      <c r="E77" s="80" t="s">
        <v>649</v>
      </c>
      <c r="F77" s="80"/>
      <c r="G77" s="80">
        <v>1</v>
      </c>
      <c r="H77" s="80" t="s">
        <v>13</v>
      </c>
      <c r="I77" s="49">
        <v>3</v>
      </c>
      <c r="J77" s="50">
        <v>14</v>
      </c>
      <c r="K77" s="51">
        <v>3</v>
      </c>
      <c r="L77" s="52" t="s">
        <v>152</v>
      </c>
      <c r="M77" s="53">
        <v>3</v>
      </c>
      <c r="N77" s="53">
        <v>5</v>
      </c>
      <c r="O77" s="53">
        <v>1</v>
      </c>
      <c r="P77" s="53">
        <v>2</v>
      </c>
      <c r="Q77" s="54" t="s">
        <v>965</v>
      </c>
      <c r="R77" s="54" t="s">
        <v>966</v>
      </c>
    </row>
    <row r="78" spans="1:18" s="15" customFormat="1" ht="30" customHeight="1" x14ac:dyDescent="0.25">
      <c r="A78" s="15">
        <v>1</v>
      </c>
      <c r="B78" s="412">
        <v>12</v>
      </c>
      <c r="C78" s="80" t="s">
        <v>199</v>
      </c>
      <c r="D78" s="80" t="s">
        <v>973</v>
      </c>
      <c r="E78" s="80" t="s">
        <v>649</v>
      </c>
      <c r="F78" s="80"/>
      <c r="G78" s="80"/>
      <c r="H78" s="80" t="s">
        <v>13</v>
      </c>
      <c r="I78" s="49">
        <v>4</v>
      </c>
      <c r="J78" s="50">
        <v>10</v>
      </c>
      <c r="K78" s="51">
        <v>4</v>
      </c>
      <c r="L78" s="52" t="s">
        <v>152</v>
      </c>
      <c r="M78" s="53">
        <v>3</v>
      </c>
      <c r="N78" s="53">
        <v>3</v>
      </c>
      <c r="O78" s="53">
        <v>2</v>
      </c>
      <c r="P78" s="53">
        <v>3</v>
      </c>
      <c r="Q78" s="54" t="s">
        <v>974</v>
      </c>
      <c r="R78" s="54" t="s">
        <v>975</v>
      </c>
    </row>
    <row r="79" spans="1:18" s="15" customFormat="1" ht="30" customHeight="1" x14ac:dyDescent="0.25">
      <c r="A79" s="15">
        <v>1</v>
      </c>
      <c r="B79" s="412">
        <v>13</v>
      </c>
      <c r="C79" s="80" t="s">
        <v>200</v>
      </c>
      <c r="D79" s="80" t="s">
        <v>993</v>
      </c>
      <c r="E79" s="80" t="s">
        <v>649</v>
      </c>
      <c r="F79" s="80"/>
      <c r="G79" s="80">
        <v>1</v>
      </c>
      <c r="H79" s="80" t="s">
        <v>18</v>
      </c>
      <c r="I79" s="49">
        <v>5</v>
      </c>
      <c r="J79" s="50">
        <v>8</v>
      </c>
      <c r="K79" s="51">
        <v>5</v>
      </c>
      <c r="L79" s="52" t="s">
        <v>152</v>
      </c>
      <c r="M79" s="53">
        <v>3</v>
      </c>
      <c r="N79" s="53">
        <v>3</v>
      </c>
      <c r="O79" s="53">
        <v>3</v>
      </c>
      <c r="P79" s="53">
        <v>3</v>
      </c>
      <c r="Q79" s="54" t="s">
        <v>994</v>
      </c>
      <c r="R79" s="54" t="s">
        <v>995</v>
      </c>
    </row>
    <row r="80" spans="1:18" s="15" customFormat="1" ht="30" customHeight="1" x14ac:dyDescent="0.25">
      <c r="A80" s="15">
        <v>1</v>
      </c>
      <c r="B80" s="412">
        <v>14</v>
      </c>
      <c r="C80" s="80" t="s">
        <v>201</v>
      </c>
      <c r="D80" s="80" t="s">
        <v>1005</v>
      </c>
      <c r="E80" s="80" t="s">
        <v>649</v>
      </c>
      <c r="F80" s="80"/>
      <c r="G80" s="80"/>
      <c r="H80" s="80" t="s">
        <v>18</v>
      </c>
      <c r="I80" s="49">
        <v>4</v>
      </c>
      <c r="J80" s="50">
        <v>10</v>
      </c>
      <c r="K80" s="51">
        <v>5</v>
      </c>
      <c r="L80" s="52" t="s">
        <v>152</v>
      </c>
      <c r="M80" s="53">
        <v>4</v>
      </c>
      <c r="N80" s="53">
        <v>3</v>
      </c>
      <c r="O80" s="53">
        <v>1</v>
      </c>
      <c r="P80" s="53">
        <v>3</v>
      </c>
      <c r="Q80" s="54" t="s">
        <v>1006</v>
      </c>
      <c r="R80" s="54" t="s">
        <v>1007</v>
      </c>
    </row>
    <row r="81" spans="1:18" s="15" customFormat="1" ht="30" customHeight="1" x14ac:dyDescent="0.25">
      <c r="A81" s="15">
        <v>1</v>
      </c>
      <c r="B81" s="412">
        <v>15</v>
      </c>
      <c r="C81" s="80" t="s">
        <v>202</v>
      </c>
      <c r="D81" s="80" t="s">
        <v>202</v>
      </c>
      <c r="E81" s="80" t="s">
        <v>649</v>
      </c>
      <c r="F81" s="80"/>
      <c r="G81" s="80"/>
      <c r="H81" s="80" t="s">
        <v>18</v>
      </c>
      <c r="I81" s="49">
        <v>5</v>
      </c>
      <c r="J81" s="50">
        <v>10</v>
      </c>
      <c r="K81" s="51">
        <v>4</v>
      </c>
      <c r="L81" s="52" t="s">
        <v>152</v>
      </c>
      <c r="M81" s="53">
        <v>1</v>
      </c>
      <c r="N81" s="53">
        <v>3</v>
      </c>
      <c r="O81" s="53">
        <v>2</v>
      </c>
      <c r="P81" s="53">
        <v>5</v>
      </c>
      <c r="Q81" s="54" t="s">
        <v>1001</v>
      </c>
      <c r="R81" s="54" t="s">
        <v>1002</v>
      </c>
    </row>
    <row r="82" spans="1:18" s="15" customFormat="1" ht="30" customHeight="1" x14ac:dyDescent="0.25">
      <c r="A82" s="15">
        <v>1</v>
      </c>
      <c r="B82" s="412">
        <v>16</v>
      </c>
      <c r="C82" s="80" t="s">
        <v>203</v>
      </c>
      <c r="D82" s="80" t="s">
        <v>203</v>
      </c>
      <c r="E82" s="80" t="s">
        <v>649</v>
      </c>
      <c r="F82" s="80"/>
      <c r="G82" s="80"/>
      <c r="H82" s="80" t="s">
        <v>13</v>
      </c>
      <c r="I82" s="49">
        <v>4</v>
      </c>
      <c r="J82" s="50">
        <v>12</v>
      </c>
      <c r="K82" s="51">
        <v>3</v>
      </c>
      <c r="L82" s="52" t="s">
        <v>152</v>
      </c>
      <c r="M82" s="53">
        <v>4</v>
      </c>
      <c r="N82" s="53">
        <v>3</v>
      </c>
      <c r="O82" s="53">
        <v>3</v>
      </c>
      <c r="P82" s="53">
        <v>1</v>
      </c>
      <c r="Q82" s="54" t="s">
        <v>960</v>
      </c>
      <c r="R82" s="54" t="s">
        <v>961</v>
      </c>
    </row>
    <row r="83" spans="1:18" s="15" customFormat="1" ht="30" customHeight="1" x14ac:dyDescent="0.25">
      <c r="A83" s="15">
        <v>1</v>
      </c>
      <c r="B83" s="15">
        <v>17</v>
      </c>
      <c r="C83" s="80" t="s">
        <v>204</v>
      </c>
      <c r="D83" s="80" t="s">
        <v>962</v>
      </c>
      <c r="E83" s="80" t="s">
        <v>649</v>
      </c>
      <c r="F83" s="80"/>
      <c r="G83" s="80">
        <v>1</v>
      </c>
      <c r="H83" s="80" t="s">
        <v>13</v>
      </c>
      <c r="I83" s="49">
        <v>4</v>
      </c>
      <c r="J83" s="50">
        <v>14</v>
      </c>
      <c r="K83" s="51">
        <v>3</v>
      </c>
      <c r="L83" s="52" t="s">
        <v>152</v>
      </c>
      <c r="M83" s="53">
        <v>3</v>
      </c>
      <c r="N83" s="53">
        <v>5</v>
      </c>
      <c r="O83" s="53">
        <v>1</v>
      </c>
      <c r="P83" s="53">
        <v>2</v>
      </c>
      <c r="Q83" s="54" t="s">
        <v>963</v>
      </c>
      <c r="R83" s="54" t="s">
        <v>964</v>
      </c>
    </row>
    <row r="84" spans="1:18" s="15" customFormat="1" ht="30" customHeight="1" x14ac:dyDescent="0.25">
      <c r="A84" s="15">
        <v>1</v>
      </c>
      <c r="B84" s="412">
        <v>18</v>
      </c>
      <c r="C84" s="80" t="s">
        <v>205</v>
      </c>
      <c r="D84" s="80" t="s">
        <v>967</v>
      </c>
      <c r="E84" s="80" t="s">
        <v>649</v>
      </c>
      <c r="F84" s="80" t="s">
        <v>1467</v>
      </c>
      <c r="G84" s="80"/>
      <c r="H84" s="80" t="s">
        <v>13</v>
      </c>
      <c r="I84" s="49">
        <v>3</v>
      </c>
      <c r="J84" s="50">
        <v>12</v>
      </c>
      <c r="K84" s="51">
        <v>3</v>
      </c>
      <c r="L84" s="52" t="s">
        <v>152</v>
      </c>
      <c r="M84" s="53">
        <v>4</v>
      </c>
      <c r="N84" s="53">
        <v>4</v>
      </c>
      <c r="O84" s="53">
        <v>1</v>
      </c>
      <c r="P84" s="53">
        <v>2</v>
      </c>
      <c r="Q84" s="54" t="s">
        <v>968</v>
      </c>
      <c r="R84" s="54" t="s">
        <v>969</v>
      </c>
    </row>
    <row r="85" spans="1:18" s="15" customFormat="1" ht="30" customHeight="1" x14ac:dyDescent="0.25">
      <c r="A85" s="15">
        <v>1</v>
      </c>
      <c r="B85" s="15">
        <v>19</v>
      </c>
      <c r="C85" s="80" t="s">
        <v>206</v>
      </c>
      <c r="D85" s="80" t="s">
        <v>970</v>
      </c>
      <c r="E85" s="80" t="s">
        <v>649</v>
      </c>
      <c r="F85" s="80"/>
      <c r="G85" s="80"/>
      <c r="H85" s="80" t="s">
        <v>13</v>
      </c>
      <c r="I85" s="49">
        <v>3</v>
      </c>
      <c r="J85" s="50">
        <v>12</v>
      </c>
      <c r="K85" s="51">
        <v>3</v>
      </c>
      <c r="L85" s="52" t="s">
        <v>152</v>
      </c>
      <c r="M85" s="53">
        <v>3</v>
      </c>
      <c r="N85" s="53">
        <v>4</v>
      </c>
      <c r="O85" s="53">
        <v>2</v>
      </c>
      <c r="P85" s="53">
        <v>2</v>
      </c>
      <c r="Q85" s="54" t="s">
        <v>971</v>
      </c>
      <c r="R85" s="54" t="s">
        <v>972</v>
      </c>
    </row>
    <row r="86" spans="1:18" s="15" customFormat="1" ht="30" customHeight="1" x14ac:dyDescent="0.25">
      <c r="A86" s="15">
        <v>1</v>
      </c>
      <c r="B86" s="412">
        <v>20</v>
      </c>
      <c r="C86" s="80" t="s">
        <v>1656</v>
      </c>
      <c r="D86" s="80" t="s">
        <v>1003</v>
      </c>
      <c r="E86" s="80" t="s">
        <v>649</v>
      </c>
      <c r="F86" s="80"/>
      <c r="G86" s="80">
        <v>1</v>
      </c>
      <c r="H86" s="80" t="s">
        <v>18</v>
      </c>
      <c r="I86" s="49">
        <v>4</v>
      </c>
      <c r="J86" s="50">
        <v>10</v>
      </c>
      <c r="K86" s="51">
        <v>4</v>
      </c>
      <c r="L86" s="52" t="s">
        <v>152</v>
      </c>
      <c r="M86" s="53">
        <v>2</v>
      </c>
      <c r="N86" s="53">
        <v>3</v>
      </c>
      <c r="O86" s="53">
        <v>2</v>
      </c>
      <c r="P86" s="53">
        <v>4</v>
      </c>
      <c r="Q86" s="54" t="s">
        <v>1454</v>
      </c>
      <c r="R86" s="54" t="s">
        <v>1004</v>
      </c>
    </row>
    <row r="87" spans="1:18" s="15" customFormat="1" ht="30" customHeight="1" x14ac:dyDescent="0.25">
      <c r="A87" s="15">
        <v>1</v>
      </c>
      <c r="B87" s="15">
        <v>1</v>
      </c>
      <c r="C87" s="80" t="s">
        <v>208</v>
      </c>
      <c r="D87" s="80" t="s">
        <v>1035</v>
      </c>
      <c r="E87" s="80" t="s">
        <v>650</v>
      </c>
      <c r="F87" s="80"/>
      <c r="G87" s="80"/>
      <c r="H87" s="80" t="s">
        <v>21</v>
      </c>
      <c r="I87" s="49">
        <v>2</v>
      </c>
      <c r="J87" s="50">
        <v>12</v>
      </c>
      <c r="K87" s="51">
        <v>3</v>
      </c>
      <c r="L87" s="52" t="s">
        <v>152</v>
      </c>
      <c r="M87" s="53">
        <v>3</v>
      </c>
      <c r="N87" s="53">
        <v>4</v>
      </c>
      <c r="O87" s="53">
        <v>1</v>
      </c>
      <c r="P87" s="53">
        <v>3</v>
      </c>
      <c r="Q87" s="54" t="s">
        <v>1036</v>
      </c>
      <c r="R87" s="54" t="s">
        <v>1289</v>
      </c>
    </row>
    <row r="88" spans="1:18" s="15" customFormat="1" ht="30" customHeight="1" x14ac:dyDescent="0.25">
      <c r="A88" s="15">
        <v>1</v>
      </c>
      <c r="B88" s="412">
        <v>2</v>
      </c>
      <c r="C88" s="80" t="s">
        <v>209</v>
      </c>
      <c r="D88" s="80" t="s">
        <v>988</v>
      </c>
      <c r="E88" s="80" t="s">
        <v>650</v>
      </c>
      <c r="F88" s="80" t="s">
        <v>1467</v>
      </c>
      <c r="G88" s="80">
        <v>1</v>
      </c>
      <c r="H88" s="80" t="s">
        <v>18</v>
      </c>
      <c r="I88" s="49">
        <v>4</v>
      </c>
      <c r="J88" s="50">
        <v>8</v>
      </c>
      <c r="K88" s="51">
        <v>3</v>
      </c>
      <c r="L88" s="52" t="s">
        <v>152</v>
      </c>
      <c r="M88" s="53">
        <v>2</v>
      </c>
      <c r="N88" s="53">
        <v>2</v>
      </c>
      <c r="O88" s="53">
        <v>3</v>
      </c>
      <c r="P88" s="53">
        <v>4</v>
      </c>
      <c r="Q88" s="54" t="s">
        <v>989</v>
      </c>
      <c r="R88" s="54" t="s">
        <v>990</v>
      </c>
    </row>
    <row r="89" spans="1:18" s="15" customFormat="1" ht="30" customHeight="1" x14ac:dyDescent="0.25">
      <c r="A89" s="15">
        <v>1</v>
      </c>
      <c r="B89" s="412">
        <v>3</v>
      </c>
      <c r="C89" s="80" t="s">
        <v>210</v>
      </c>
      <c r="D89" s="80" t="s">
        <v>1290</v>
      </c>
      <c r="E89" s="80" t="s">
        <v>650</v>
      </c>
      <c r="F89" s="80"/>
      <c r="G89" s="80">
        <v>1</v>
      </c>
      <c r="H89" s="80" t="s">
        <v>13</v>
      </c>
      <c r="I89" s="49">
        <v>4</v>
      </c>
      <c r="J89" s="50">
        <v>12</v>
      </c>
      <c r="K89" s="51">
        <v>3</v>
      </c>
      <c r="L89" s="52" t="s">
        <v>152</v>
      </c>
      <c r="M89" s="53">
        <v>2</v>
      </c>
      <c r="N89" s="53">
        <v>4</v>
      </c>
      <c r="O89" s="53">
        <v>3</v>
      </c>
      <c r="P89" s="53">
        <v>2</v>
      </c>
      <c r="Q89" s="54" t="s">
        <v>984</v>
      </c>
      <c r="R89" s="54" t="s">
        <v>985</v>
      </c>
    </row>
    <row r="90" spans="1:18" s="15" customFormat="1" ht="30" customHeight="1" x14ac:dyDescent="0.25">
      <c r="A90" s="15">
        <v>1</v>
      </c>
      <c r="B90" s="15">
        <v>4</v>
      </c>
      <c r="C90" s="80" t="s">
        <v>566</v>
      </c>
      <c r="D90" s="80" t="s">
        <v>1009</v>
      </c>
      <c r="E90" s="80" t="s">
        <v>650</v>
      </c>
      <c r="F90" s="80"/>
      <c r="G90" s="80"/>
      <c r="H90" s="80" t="s">
        <v>16</v>
      </c>
      <c r="I90" s="49">
        <v>5</v>
      </c>
      <c r="J90" s="50">
        <v>8</v>
      </c>
      <c r="K90" s="51">
        <v>4</v>
      </c>
      <c r="L90" s="52" t="s">
        <v>152</v>
      </c>
      <c r="M90" s="53">
        <v>3</v>
      </c>
      <c r="N90" s="53">
        <v>1</v>
      </c>
      <c r="O90" s="53">
        <v>5</v>
      </c>
      <c r="P90" s="53">
        <v>2</v>
      </c>
      <c r="Q90" s="54" t="s">
        <v>1453</v>
      </c>
      <c r="R90" s="54" t="s">
        <v>1010</v>
      </c>
    </row>
    <row r="91" spans="1:18" s="15" customFormat="1" ht="30" customHeight="1" x14ac:dyDescent="0.25">
      <c r="A91" s="15">
        <v>1</v>
      </c>
      <c r="B91" s="412">
        <v>5</v>
      </c>
      <c r="C91" s="80" t="s">
        <v>376</v>
      </c>
      <c r="D91" s="80" t="s">
        <v>1291</v>
      </c>
      <c r="E91" s="80" t="s">
        <v>650</v>
      </c>
      <c r="F91" s="80"/>
      <c r="G91" s="80"/>
      <c r="H91" s="80" t="s">
        <v>13</v>
      </c>
      <c r="I91" s="49">
        <v>4</v>
      </c>
      <c r="J91" s="50">
        <v>12</v>
      </c>
      <c r="K91" s="51">
        <v>4</v>
      </c>
      <c r="L91" s="52" t="s">
        <v>229</v>
      </c>
      <c r="M91" s="53">
        <v>2</v>
      </c>
      <c r="N91" s="53">
        <v>4</v>
      </c>
      <c r="O91" s="53">
        <v>2</v>
      </c>
      <c r="P91" s="53">
        <v>3</v>
      </c>
      <c r="Q91" s="54" t="s">
        <v>976</v>
      </c>
      <c r="R91" s="54" t="s">
        <v>977</v>
      </c>
    </row>
    <row r="92" spans="1:18" s="15" customFormat="1" ht="30" customHeight="1" x14ac:dyDescent="0.25">
      <c r="A92" s="15">
        <v>1</v>
      </c>
      <c r="B92" s="412">
        <v>6</v>
      </c>
      <c r="C92" s="80" t="s">
        <v>211</v>
      </c>
      <c r="D92" s="80" t="s">
        <v>211</v>
      </c>
      <c r="E92" s="80" t="s">
        <v>650</v>
      </c>
      <c r="F92" s="80" t="s">
        <v>1467</v>
      </c>
      <c r="G92" s="80"/>
      <c r="H92" s="80" t="s">
        <v>18</v>
      </c>
      <c r="I92" s="49">
        <v>4</v>
      </c>
      <c r="J92" s="50">
        <v>10</v>
      </c>
      <c r="K92" s="51">
        <v>4</v>
      </c>
      <c r="L92" s="52" t="s">
        <v>152</v>
      </c>
      <c r="M92" s="53">
        <v>1</v>
      </c>
      <c r="N92" s="53">
        <v>3</v>
      </c>
      <c r="O92" s="53">
        <v>2</v>
      </c>
      <c r="P92" s="53">
        <v>5</v>
      </c>
      <c r="Q92" s="54" t="s">
        <v>996</v>
      </c>
      <c r="R92" s="54" t="s">
        <v>997</v>
      </c>
    </row>
    <row r="93" spans="1:18" s="15" customFormat="1" ht="30" customHeight="1" x14ac:dyDescent="0.25">
      <c r="A93" s="15">
        <v>1</v>
      </c>
      <c r="B93" s="15">
        <v>1</v>
      </c>
      <c r="C93" s="80" t="s">
        <v>1516</v>
      </c>
      <c r="D93" s="80" t="s">
        <v>1516</v>
      </c>
      <c r="E93" s="80" t="s">
        <v>1522</v>
      </c>
      <c r="F93" s="80"/>
      <c r="G93" s="80"/>
      <c r="H93" s="80" t="s">
        <v>21</v>
      </c>
      <c r="I93" s="49">
        <v>5</v>
      </c>
      <c r="J93" s="50">
        <v>8</v>
      </c>
      <c r="K93" s="51">
        <v>5</v>
      </c>
      <c r="L93" s="52" t="s">
        <v>152</v>
      </c>
      <c r="M93" s="53">
        <v>3</v>
      </c>
      <c r="N93" s="53">
        <v>2</v>
      </c>
      <c r="O93" s="53">
        <v>4</v>
      </c>
      <c r="P93" s="53">
        <v>2</v>
      </c>
      <c r="Q93" s="54" t="s">
        <v>1529</v>
      </c>
      <c r="R93" s="54" t="s">
        <v>1530</v>
      </c>
    </row>
    <row r="94" spans="1:18" s="15" customFormat="1" ht="30" customHeight="1" x14ac:dyDescent="0.25">
      <c r="A94" s="412">
        <v>1</v>
      </c>
      <c r="B94" s="412">
        <v>2</v>
      </c>
      <c r="C94" s="80" t="s">
        <v>1517</v>
      </c>
      <c r="D94" s="80" t="s">
        <v>1517</v>
      </c>
      <c r="E94" s="80" t="s">
        <v>1522</v>
      </c>
      <c r="F94" s="80"/>
      <c r="G94" s="80"/>
      <c r="H94" s="80" t="s">
        <v>13</v>
      </c>
      <c r="I94" s="49">
        <v>3</v>
      </c>
      <c r="J94" s="50">
        <v>12</v>
      </c>
      <c r="K94" s="51">
        <v>5</v>
      </c>
      <c r="L94" s="52" t="s">
        <v>152</v>
      </c>
      <c r="M94" s="53">
        <v>2</v>
      </c>
      <c r="N94" s="53">
        <v>5</v>
      </c>
      <c r="O94" s="53">
        <v>2</v>
      </c>
      <c r="P94" s="53">
        <v>2</v>
      </c>
      <c r="Q94" s="54" t="s">
        <v>1523</v>
      </c>
      <c r="R94" s="54" t="s">
        <v>1524</v>
      </c>
    </row>
    <row r="95" spans="1:18" s="15" customFormat="1" ht="30" customHeight="1" x14ac:dyDescent="0.25">
      <c r="A95" s="15">
        <v>1</v>
      </c>
      <c r="B95" s="15">
        <v>3</v>
      </c>
      <c r="C95" s="80" t="s">
        <v>1518</v>
      </c>
      <c r="D95" s="80" t="s">
        <v>1518</v>
      </c>
      <c r="E95" s="80" t="s">
        <v>1522</v>
      </c>
      <c r="F95" s="80"/>
      <c r="G95" s="80"/>
      <c r="H95" s="80" t="s">
        <v>13</v>
      </c>
      <c r="I95" s="49">
        <v>5</v>
      </c>
      <c r="J95" s="50">
        <v>12</v>
      </c>
      <c r="K95" s="51">
        <v>5</v>
      </c>
      <c r="L95" s="52" t="s">
        <v>136</v>
      </c>
      <c r="M95" s="53">
        <v>3</v>
      </c>
      <c r="N95" s="53">
        <v>3</v>
      </c>
      <c r="O95" s="53">
        <v>2</v>
      </c>
      <c r="P95" s="53">
        <v>3</v>
      </c>
      <c r="Q95" s="54" t="s">
        <v>1525</v>
      </c>
      <c r="R95" s="54" t="s">
        <v>1526</v>
      </c>
    </row>
    <row r="96" spans="1:18" s="15" customFormat="1" ht="30" customHeight="1" x14ac:dyDescent="0.25">
      <c r="A96" s="15">
        <v>1</v>
      </c>
      <c r="B96" s="15">
        <v>4</v>
      </c>
      <c r="C96" s="80" t="s">
        <v>1519</v>
      </c>
      <c r="D96" s="80" t="s">
        <v>1519</v>
      </c>
      <c r="E96" s="80" t="s">
        <v>1522</v>
      </c>
      <c r="F96" s="80"/>
      <c r="G96" s="80"/>
      <c r="H96" s="80" t="s">
        <v>18</v>
      </c>
      <c r="I96" s="49">
        <v>4</v>
      </c>
      <c r="J96" s="50">
        <v>12</v>
      </c>
      <c r="K96" s="51">
        <v>3</v>
      </c>
      <c r="L96" s="52" t="s">
        <v>152</v>
      </c>
      <c r="M96" s="53">
        <v>1</v>
      </c>
      <c r="N96" s="53">
        <v>3</v>
      </c>
      <c r="O96" s="53">
        <v>2</v>
      </c>
      <c r="P96" s="53">
        <v>5</v>
      </c>
      <c r="Q96" s="54" t="s">
        <v>1533</v>
      </c>
      <c r="R96" s="54" t="s">
        <v>1534</v>
      </c>
    </row>
    <row r="97" spans="1:18" s="15" customFormat="1" ht="30" customHeight="1" x14ac:dyDescent="0.25">
      <c r="A97" s="412">
        <v>1</v>
      </c>
      <c r="B97" s="412">
        <v>5</v>
      </c>
      <c r="C97" s="80" t="s">
        <v>1520</v>
      </c>
      <c r="D97" s="80" t="s">
        <v>1520</v>
      </c>
      <c r="E97" s="80" t="s">
        <v>1522</v>
      </c>
      <c r="F97" s="80"/>
      <c r="G97" s="80"/>
      <c r="H97" s="80" t="s">
        <v>21</v>
      </c>
      <c r="I97" s="49">
        <v>4</v>
      </c>
      <c r="J97" s="50">
        <v>10</v>
      </c>
      <c r="K97" s="51">
        <v>4</v>
      </c>
      <c r="L97" s="52" t="s">
        <v>152</v>
      </c>
      <c r="M97" s="53">
        <v>3</v>
      </c>
      <c r="N97" s="53">
        <v>2</v>
      </c>
      <c r="O97" s="53">
        <v>3</v>
      </c>
      <c r="P97" s="53">
        <v>3</v>
      </c>
      <c r="Q97" s="54" t="s">
        <v>1531</v>
      </c>
      <c r="R97" s="54" t="s">
        <v>1532</v>
      </c>
    </row>
    <row r="98" spans="1:18" s="15" customFormat="1" ht="30" customHeight="1" x14ac:dyDescent="0.25">
      <c r="A98" s="412">
        <v>1</v>
      </c>
      <c r="B98" s="412">
        <v>6</v>
      </c>
      <c r="C98" s="80" t="s">
        <v>1521</v>
      </c>
      <c r="D98" s="80" t="s">
        <v>1521</v>
      </c>
      <c r="E98" s="80" t="s">
        <v>1522</v>
      </c>
      <c r="F98" s="80"/>
      <c r="G98" s="80"/>
      <c r="H98" s="80" t="s">
        <v>13</v>
      </c>
      <c r="I98" s="49">
        <v>3</v>
      </c>
      <c r="J98" s="50">
        <v>14</v>
      </c>
      <c r="K98" s="51">
        <v>3</v>
      </c>
      <c r="L98" s="52" t="s">
        <v>152</v>
      </c>
      <c r="M98" s="53">
        <v>3</v>
      </c>
      <c r="N98" s="53">
        <v>3</v>
      </c>
      <c r="O98" s="53">
        <v>2</v>
      </c>
      <c r="P98" s="53">
        <v>3</v>
      </c>
      <c r="Q98" s="54" t="s">
        <v>1527</v>
      </c>
      <c r="R98" s="54" t="s">
        <v>1528</v>
      </c>
    </row>
    <row r="99" spans="1:18" s="15" customFormat="1" ht="30" customHeight="1" x14ac:dyDescent="0.25">
      <c r="A99" s="15">
        <v>1</v>
      </c>
      <c r="B99" s="15">
        <v>1</v>
      </c>
      <c r="C99" s="80" t="s">
        <v>1658</v>
      </c>
      <c r="D99" s="80" t="s">
        <v>1535</v>
      </c>
      <c r="E99" s="80" t="s">
        <v>1541</v>
      </c>
      <c r="F99" s="80"/>
      <c r="G99" s="80"/>
      <c r="H99" s="80" t="s">
        <v>18</v>
      </c>
      <c r="I99" s="49">
        <v>4</v>
      </c>
      <c r="J99" s="50">
        <v>10</v>
      </c>
      <c r="K99" s="51">
        <v>4</v>
      </c>
      <c r="L99" s="52" t="s">
        <v>152</v>
      </c>
      <c r="M99" s="53">
        <v>3</v>
      </c>
      <c r="N99" s="53">
        <v>3</v>
      </c>
      <c r="O99" s="53">
        <v>3</v>
      </c>
      <c r="P99" s="53">
        <v>3</v>
      </c>
      <c r="Q99" s="54" t="s">
        <v>1542</v>
      </c>
      <c r="R99" s="54" t="s">
        <v>1543</v>
      </c>
    </row>
    <row r="100" spans="1:18" s="15" customFormat="1" ht="30" customHeight="1" x14ac:dyDescent="0.25">
      <c r="A100" s="15">
        <v>1</v>
      </c>
      <c r="B100" s="15">
        <v>2</v>
      </c>
      <c r="C100" s="80" t="s">
        <v>1661</v>
      </c>
      <c r="D100" s="80" t="s">
        <v>1536</v>
      </c>
      <c r="E100" s="80" t="s">
        <v>1541</v>
      </c>
      <c r="F100" s="80"/>
      <c r="G100" s="80"/>
      <c r="H100" s="80" t="s">
        <v>13</v>
      </c>
      <c r="I100" s="49">
        <v>4</v>
      </c>
      <c r="J100" s="50">
        <v>14</v>
      </c>
      <c r="K100" s="51">
        <v>3</v>
      </c>
      <c r="L100" s="52" t="s">
        <v>152</v>
      </c>
      <c r="M100" s="53">
        <v>2</v>
      </c>
      <c r="N100" s="53">
        <v>6</v>
      </c>
      <c r="O100" s="53">
        <v>1</v>
      </c>
      <c r="P100" s="53">
        <v>2</v>
      </c>
      <c r="Q100" s="54" t="s">
        <v>1546</v>
      </c>
      <c r="R100" s="54" t="s">
        <v>1547</v>
      </c>
    </row>
    <row r="101" spans="1:18" s="15" customFormat="1" ht="30" customHeight="1" x14ac:dyDescent="0.25">
      <c r="A101" s="15">
        <v>1</v>
      </c>
      <c r="B101" s="15">
        <v>3</v>
      </c>
      <c r="C101" s="80" t="s">
        <v>1660</v>
      </c>
      <c r="D101" s="80" t="s">
        <v>1537</v>
      </c>
      <c r="E101" s="80" t="s">
        <v>1541</v>
      </c>
      <c r="F101" s="80"/>
      <c r="G101" s="80"/>
      <c r="H101" s="80" t="s">
        <v>13</v>
      </c>
      <c r="I101" s="49">
        <v>3</v>
      </c>
      <c r="J101" s="50">
        <v>14</v>
      </c>
      <c r="K101" s="51">
        <v>3</v>
      </c>
      <c r="L101" s="52" t="s">
        <v>152</v>
      </c>
      <c r="M101" s="53">
        <v>2</v>
      </c>
      <c r="N101" s="53">
        <v>4</v>
      </c>
      <c r="O101" s="53">
        <v>2</v>
      </c>
      <c r="P101" s="53">
        <v>3</v>
      </c>
      <c r="Q101" s="54" t="s">
        <v>1544</v>
      </c>
      <c r="R101" s="54" t="s">
        <v>1545</v>
      </c>
    </row>
    <row r="102" spans="1:18" s="15" customFormat="1" ht="30" customHeight="1" x14ac:dyDescent="0.25">
      <c r="A102" s="15">
        <v>1</v>
      </c>
      <c r="B102" s="15">
        <v>4</v>
      </c>
      <c r="C102" s="80" t="s">
        <v>1663</v>
      </c>
      <c r="D102" s="80" t="s">
        <v>1538</v>
      </c>
      <c r="E102" s="80" t="s">
        <v>1541</v>
      </c>
      <c r="F102" s="80"/>
      <c r="G102" s="80"/>
      <c r="H102" s="80" t="s">
        <v>21</v>
      </c>
      <c r="I102" s="49">
        <v>2</v>
      </c>
      <c r="J102" s="50">
        <v>8</v>
      </c>
      <c r="K102" s="51">
        <v>3</v>
      </c>
      <c r="L102" s="52" t="s">
        <v>152</v>
      </c>
      <c r="M102" s="53">
        <v>3</v>
      </c>
      <c r="N102" s="53">
        <v>3</v>
      </c>
      <c r="O102" s="53">
        <v>2</v>
      </c>
      <c r="P102" s="53">
        <v>3</v>
      </c>
      <c r="Q102" s="54" t="s">
        <v>1548</v>
      </c>
      <c r="R102" s="54" t="s">
        <v>1549</v>
      </c>
    </row>
    <row r="103" spans="1:18" s="15" customFormat="1" ht="30" customHeight="1" x14ac:dyDescent="0.25">
      <c r="A103" s="412">
        <v>1</v>
      </c>
      <c r="B103" s="412">
        <v>5</v>
      </c>
      <c r="C103" s="80" t="s">
        <v>1540</v>
      </c>
      <c r="D103" s="80" t="s">
        <v>1540</v>
      </c>
      <c r="E103" s="80" t="s">
        <v>1541</v>
      </c>
      <c r="F103" s="80" t="s">
        <v>1467</v>
      </c>
      <c r="G103" s="80"/>
      <c r="H103" s="80" t="s">
        <v>16</v>
      </c>
      <c r="I103" s="49">
        <v>4</v>
      </c>
      <c r="J103" s="50">
        <v>8</v>
      </c>
      <c r="K103" s="51">
        <v>4</v>
      </c>
      <c r="L103" s="52" t="s">
        <v>152</v>
      </c>
      <c r="M103" s="53">
        <v>3</v>
      </c>
      <c r="N103" s="53">
        <v>2</v>
      </c>
      <c r="O103" s="53">
        <v>3</v>
      </c>
      <c r="P103" s="53">
        <v>3</v>
      </c>
      <c r="Q103" s="54" t="s">
        <v>1552</v>
      </c>
      <c r="R103" s="54" t="s">
        <v>1553</v>
      </c>
    </row>
    <row r="104" spans="1:18" s="15" customFormat="1" ht="30" customHeight="1" x14ac:dyDescent="0.25">
      <c r="A104" s="412">
        <v>1</v>
      </c>
      <c r="B104" s="412">
        <v>6</v>
      </c>
      <c r="C104" s="80" t="s">
        <v>1539</v>
      </c>
      <c r="D104" s="80" t="s">
        <v>1539</v>
      </c>
      <c r="E104" s="80" t="s">
        <v>1541</v>
      </c>
      <c r="F104" s="80"/>
      <c r="G104" s="80"/>
      <c r="H104" s="80" t="s">
        <v>16</v>
      </c>
      <c r="I104" s="49">
        <v>4</v>
      </c>
      <c r="J104" s="50">
        <v>8</v>
      </c>
      <c r="K104" s="51">
        <v>5</v>
      </c>
      <c r="L104" s="52" t="s">
        <v>152</v>
      </c>
      <c r="M104" s="53">
        <v>3</v>
      </c>
      <c r="N104" s="53">
        <v>1</v>
      </c>
      <c r="O104" s="53">
        <v>4</v>
      </c>
      <c r="P104" s="53">
        <v>3</v>
      </c>
      <c r="Q104" s="54" t="s">
        <v>1550</v>
      </c>
      <c r="R104" s="54" t="s">
        <v>1551</v>
      </c>
    </row>
    <row r="105" spans="1:18" s="15" customFormat="1" ht="30" customHeight="1" x14ac:dyDescent="0.25">
      <c r="A105" s="412">
        <v>1</v>
      </c>
      <c r="B105" s="412">
        <v>1</v>
      </c>
      <c r="C105" s="80" t="s">
        <v>1664</v>
      </c>
      <c r="D105" s="80" t="s">
        <v>1554</v>
      </c>
      <c r="E105" s="80" t="s">
        <v>1555</v>
      </c>
      <c r="F105" s="80"/>
      <c r="G105" s="80"/>
      <c r="H105" s="80" t="s">
        <v>21</v>
      </c>
      <c r="I105" s="49">
        <v>4</v>
      </c>
      <c r="J105" s="50">
        <v>8</v>
      </c>
      <c r="K105" s="51">
        <v>4</v>
      </c>
      <c r="L105" s="52" t="s">
        <v>152</v>
      </c>
      <c r="M105" s="53">
        <v>4</v>
      </c>
      <c r="N105" s="53">
        <v>2</v>
      </c>
      <c r="O105" s="53">
        <v>3</v>
      </c>
      <c r="P105" s="53">
        <v>2</v>
      </c>
      <c r="Q105" s="54"/>
      <c r="R105" s="54"/>
    </row>
    <row r="106" spans="1:18" s="15" customFormat="1" ht="30" customHeight="1" x14ac:dyDescent="0.25">
      <c r="A106" s="15">
        <v>1</v>
      </c>
      <c r="B106" s="15">
        <v>2</v>
      </c>
      <c r="C106" s="80" t="s">
        <v>1659</v>
      </c>
      <c r="D106" s="80" t="s">
        <v>1557</v>
      </c>
      <c r="E106" s="80" t="s">
        <v>1555</v>
      </c>
      <c r="F106" s="80"/>
      <c r="G106" s="80"/>
      <c r="H106" s="80" t="s">
        <v>13</v>
      </c>
      <c r="I106" s="49">
        <v>5</v>
      </c>
      <c r="J106" s="50">
        <v>10</v>
      </c>
      <c r="K106" s="51">
        <v>4</v>
      </c>
      <c r="L106" s="52" t="s">
        <v>152</v>
      </c>
      <c r="M106" s="53">
        <v>2</v>
      </c>
      <c r="N106" s="53">
        <v>4</v>
      </c>
      <c r="O106" s="53">
        <v>1</v>
      </c>
      <c r="P106" s="53">
        <v>4</v>
      </c>
      <c r="Q106" s="54"/>
      <c r="R106" s="54"/>
    </row>
    <row r="107" spans="1:18" s="15" customFormat="1" ht="30" customHeight="1" x14ac:dyDescent="0.25">
      <c r="A107" s="412">
        <v>1</v>
      </c>
      <c r="B107" s="412">
        <v>3</v>
      </c>
      <c r="C107" s="80" t="s">
        <v>1657</v>
      </c>
      <c r="D107" s="80" t="s">
        <v>1558</v>
      </c>
      <c r="E107" s="80" t="s">
        <v>1555</v>
      </c>
      <c r="F107" s="80"/>
      <c r="G107" s="80"/>
      <c r="H107" s="80" t="s">
        <v>18</v>
      </c>
      <c r="I107" s="49">
        <v>4</v>
      </c>
      <c r="J107" s="50">
        <v>12</v>
      </c>
      <c r="K107" s="51">
        <v>3</v>
      </c>
      <c r="L107" s="52" t="s">
        <v>152</v>
      </c>
      <c r="M107" s="53">
        <v>2</v>
      </c>
      <c r="N107" s="53">
        <v>3</v>
      </c>
      <c r="O107" s="53">
        <v>2</v>
      </c>
      <c r="P107" s="53">
        <v>4</v>
      </c>
      <c r="Q107" s="54"/>
      <c r="R107" s="54"/>
    </row>
    <row r="108" spans="1:18" s="15" customFormat="1" ht="30" customHeight="1" x14ac:dyDescent="0.25">
      <c r="A108" s="15">
        <v>1</v>
      </c>
      <c r="B108" s="15">
        <v>4</v>
      </c>
      <c r="C108" s="80" t="s">
        <v>1662</v>
      </c>
      <c r="D108" s="80" t="s">
        <v>1556</v>
      </c>
      <c r="E108" s="80" t="s">
        <v>1555</v>
      </c>
      <c r="F108" s="80"/>
      <c r="G108" s="80"/>
      <c r="H108" s="80" t="s">
        <v>16</v>
      </c>
      <c r="I108" s="49">
        <v>4</v>
      </c>
      <c r="J108" s="50">
        <v>10</v>
      </c>
      <c r="K108" s="51">
        <v>4</v>
      </c>
      <c r="L108" s="52" t="s">
        <v>152</v>
      </c>
      <c r="M108" s="53">
        <v>2</v>
      </c>
      <c r="N108" s="53">
        <v>1</v>
      </c>
      <c r="O108" s="53">
        <v>4</v>
      </c>
      <c r="P108" s="53">
        <v>4</v>
      </c>
      <c r="Q108" s="54" t="s">
        <v>1559</v>
      </c>
      <c r="R108" s="54" t="s">
        <v>1560</v>
      </c>
    </row>
    <row r="109" spans="1:18" s="15" customFormat="1" ht="30" customHeight="1" x14ac:dyDescent="0.25">
      <c r="A109" s="15">
        <v>1</v>
      </c>
      <c r="B109" s="412">
        <v>1</v>
      </c>
      <c r="C109" s="80" t="s">
        <v>212</v>
      </c>
      <c r="D109" s="80" t="s">
        <v>1030</v>
      </c>
      <c r="E109" s="80" t="s">
        <v>651</v>
      </c>
      <c r="F109" s="80" t="s">
        <v>1467</v>
      </c>
      <c r="G109" s="80"/>
      <c r="H109" s="80" t="s">
        <v>21</v>
      </c>
      <c r="I109" s="49">
        <v>3</v>
      </c>
      <c r="J109" s="50">
        <v>12</v>
      </c>
      <c r="K109" s="51">
        <v>3</v>
      </c>
      <c r="L109" s="52" t="s">
        <v>152</v>
      </c>
      <c r="M109" s="53">
        <v>4</v>
      </c>
      <c r="N109" s="53">
        <v>1</v>
      </c>
      <c r="O109" s="53">
        <v>4</v>
      </c>
      <c r="P109" s="53">
        <v>2</v>
      </c>
      <c r="Q109" s="54" t="s">
        <v>1031</v>
      </c>
      <c r="R109" s="54" t="s">
        <v>1032</v>
      </c>
    </row>
    <row r="110" spans="1:18" s="15" customFormat="1" ht="30" customHeight="1" x14ac:dyDescent="0.25">
      <c r="A110" s="15">
        <v>1</v>
      </c>
      <c r="B110" s="412">
        <v>2</v>
      </c>
      <c r="C110" s="80" t="s">
        <v>213</v>
      </c>
      <c r="D110" s="80" t="s">
        <v>213</v>
      </c>
      <c r="E110" s="80" t="s">
        <v>651</v>
      </c>
      <c r="F110" s="80"/>
      <c r="G110" s="80"/>
      <c r="H110" s="80" t="s">
        <v>16</v>
      </c>
      <c r="I110" s="49">
        <v>3</v>
      </c>
      <c r="J110" s="50">
        <v>10</v>
      </c>
      <c r="K110" s="51">
        <v>5</v>
      </c>
      <c r="L110" s="52" t="s">
        <v>152</v>
      </c>
      <c r="M110" s="53">
        <v>3</v>
      </c>
      <c r="N110" s="53">
        <v>3</v>
      </c>
      <c r="O110" s="53">
        <v>4</v>
      </c>
      <c r="P110" s="53">
        <v>1</v>
      </c>
      <c r="Q110" s="54" t="s">
        <v>1016</v>
      </c>
      <c r="R110" s="54" t="s">
        <v>1017</v>
      </c>
    </row>
    <row r="111" spans="1:18" s="15" customFormat="1" ht="30" customHeight="1" x14ac:dyDescent="0.25">
      <c r="A111" s="15">
        <v>1</v>
      </c>
      <c r="B111" s="15">
        <v>3</v>
      </c>
      <c r="C111" s="80" t="s">
        <v>214</v>
      </c>
      <c r="D111" s="80" t="s">
        <v>978</v>
      </c>
      <c r="E111" s="80" t="s">
        <v>651</v>
      </c>
      <c r="F111" s="80"/>
      <c r="G111" s="80"/>
      <c r="H111" s="80" t="s">
        <v>13</v>
      </c>
      <c r="I111" s="49">
        <v>3</v>
      </c>
      <c r="J111" s="50">
        <v>12</v>
      </c>
      <c r="K111" s="51">
        <v>3</v>
      </c>
      <c r="L111" s="52" t="s">
        <v>229</v>
      </c>
      <c r="M111" s="53">
        <v>4</v>
      </c>
      <c r="N111" s="53">
        <v>4</v>
      </c>
      <c r="O111" s="53">
        <v>1</v>
      </c>
      <c r="P111" s="53">
        <v>2</v>
      </c>
      <c r="Q111" s="54" t="s">
        <v>979</v>
      </c>
      <c r="R111" s="54" t="s">
        <v>980</v>
      </c>
    </row>
    <row r="112" spans="1:18" s="15" customFormat="1" ht="30" customHeight="1" x14ac:dyDescent="0.25">
      <c r="A112" s="15">
        <v>1</v>
      </c>
      <c r="B112" s="412">
        <v>4</v>
      </c>
      <c r="C112" s="80" t="s">
        <v>215</v>
      </c>
      <c r="D112" s="80" t="s">
        <v>981</v>
      </c>
      <c r="E112" s="80" t="s">
        <v>651</v>
      </c>
      <c r="F112" s="80"/>
      <c r="G112" s="80"/>
      <c r="H112" s="80" t="s">
        <v>13</v>
      </c>
      <c r="I112" s="49">
        <v>3</v>
      </c>
      <c r="J112" s="50">
        <v>12</v>
      </c>
      <c r="K112" s="51">
        <v>3</v>
      </c>
      <c r="L112" s="52" t="s">
        <v>152</v>
      </c>
      <c r="M112" s="53">
        <v>3</v>
      </c>
      <c r="N112" s="53">
        <v>4</v>
      </c>
      <c r="O112" s="53">
        <v>2</v>
      </c>
      <c r="P112" s="53">
        <v>2</v>
      </c>
      <c r="Q112" s="54" t="s">
        <v>982</v>
      </c>
      <c r="R112" s="54" t="s">
        <v>983</v>
      </c>
    </row>
    <row r="113" spans="1:18" s="15" customFormat="1" ht="30" customHeight="1" x14ac:dyDescent="0.25">
      <c r="A113" s="15">
        <v>1</v>
      </c>
      <c r="B113" s="412">
        <v>5</v>
      </c>
      <c r="C113" s="80" t="s">
        <v>216</v>
      </c>
      <c r="D113" s="80" t="s">
        <v>216</v>
      </c>
      <c r="E113" s="80" t="s">
        <v>651</v>
      </c>
      <c r="F113" s="80" t="s">
        <v>1467</v>
      </c>
      <c r="G113" s="80"/>
      <c r="H113" s="80" t="s">
        <v>18</v>
      </c>
      <c r="I113" s="49">
        <v>5</v>
      </c>
      <c r="J113" s="50">
        <v>10</v>
      </c>
      <c r="K113" s="51">
        <v>5</v>
      </c>
      <c r="L113" s="52" t="s">
        <v>152</v>
      </c>
      <c r="M113" s="53">
        <v>3</v>
      </c>
      <c r="N113" s="53">
        <v>3</v>
      </c>
      <c r="O113" s="53">
        <v>3</v>
      </c>
      <c r="P113" s="53">
        <v>3</v>
      </c>
      <c r="Q113" s="54" t="s">
        <v>991</v>
      </c>
      <c r="R113" s="54" t="s">
        <v>992</v>
      </c>
    </row>
    <row r="114" spans="1:18" s="15" customFormat="1" ht="30" customHeight="1" x14ac:dyDescent="0.25">
      <c r="A114" s="15">
        <v>1</v>
      </c>
      <c r="B114" s="15">
        <v>6</v>
      </c>
      <c r="C114" s="80" t="s">
        <v>217</v>
      </c>
      <c r="D114" s="80" t="s">
        <v>217</v>
      </c>
      <c r="E114" s="80" t="s">
        <v>651</v>
      </c>
      <c r="F114" s="80"/>
      <c r="G114" s="80"/>
      <c r="H114" s="80" t="s">
        <v>18</v>
      </c>
      <c r="I114" s="49">
        <v>5</v>
      </c>
      <c r="J114" s="50">
        <v>12</v>
      </c>
      <c r="K114" s="51">
        <v>4</v>
      </c>
      <c r="L114" s="52" t="s">
        <v>152</v>
      </c>
      <c r="M114" s="53">
        <v>2</v>
      </c>
      <c r="N114" s="53">
        <v>2</v>
      </c>
      <c r="O114" s="53">
        <v>2</v>
      </c>
      <c r="P114" s="53">
        <v>5</v>
      </c>
      <c r="Q114" s="54" t="s">
        <v>986</v>
      </c>
      <c r="R114" s="54" t="s">
        <v>987</v>
      </c>
    </row>
    <row r="115" spans="1:18" s="15" customFormat="1" ht="30" customHeight="1" x14ac:dyDescent="0.25">
      <c r="C115" s="94"/>
      <c r="I115" s="11"/>
      <c r="J115" s="11"/>
      <c r="K115" s="22"/>
      <c r="L115" s="11"/>
      <c r="M115" s="11"/>
      <c r="N115" s="11"/>
      <c r="O115" s="11"/>
      <c r="P115" s="11"/>
      <c r="Q115" s="17"/>
      <c r="R115" s="17"/>
    </row>
    <row r="116" spans="1:18" s="15" customFormat="1" ht="30" customHeight="1" x14ac:dyDescent="0.25">
      <c r="C116" s="94"/>
      <c r="I116" s="11"/>
      <c r="J116" s="11"/>
      <c r="K116" s="22"/>
      <c r="L116" s="11"/>
      <c r="M116" s="11"/>
      <c r="N116" s="11"/>
      <c r="O116" s="11"/>
      <c r="P116" s="11"/>
      <c r="Q116" s="17"/>
      <c r="R116" s="17"/>
    </row>
    <row r="117" spans="1:18" s="15" customFormat="1" ht="30" customHeight="1" x14ac:dyDescent="0.25">
      <c r="C117" s="94"/>
      <c r="I117" s="11"/>
      <c r="J117" s="11"/>
      <c r="K117" s="22"/>
      <c r="L117" s="11"/>
      <c r="M117" s="11"/>
      <c r="N117" s="11"/>
      <c r="O117" s="11"/>
      <c r="P117" s="11"/>
      <c r="Q117" s="17"/>
      <c r="R117" s="17"/>
    </row>
    <row r="118" spans="1:18" s="15" customFormat="1" ht="30" customHeight="1" x14ac:dyDescent="0.25">
      <c r="C118" s="94"/>
      <c r="I118" s="11"/>
      <c r="J118" s="11"/>
      <c r="K118" s="22"/>
      <c r="L118" s="11"/>
      <c r="M118" s="11"/>
      <c r="N118" s="11"/>
      <c r="O118" s="11"/>
      <c r="P118" s="11"/>
      <c r="Q118" s="17"/>
      <c r="R118" s="17"/>
    </row>
    <row r="119" spans="1:18" s="15" customFormat="1" ht="30" customHeight="1" x14ac:dyDescent="0.25">
      <c r="C119" s="94"/>
      <c r="I119" s="11"/>
      <c r="J119" s="11"/>
      <c r="K119" s="22"/>
      <c r="L119" s="11"/>
      <c r="M119" s="11"/>
      <c r="N119" s="11"/>
      <c r="O119" s="11"/>
      <c r="P119" s="11"/>
      <c r="Q119" s="17"/>
      <c r="R119" s="17"/>
    </row>
    <row r="120" spans="1:18" s="15" customFormat="1" ht="30" customHeight="1" x14ac:dyDescent="0.25">
      <c r="C120" s="94"/>
      <c r="I120" s="11"/>
      <c r="J120" s="11"/>
      <c r="K120" s="22"/>
      <c r="L120" s="11"/>
      <c r="M120" s="11"/>
      <c r="N120" s="11"/>
      <c r="O120" s="11"/>
      <c r="P120" s="11"/>
      <c r="Q120" s="17"/>
      <c r="R120" s="17"/>
    </row>
    <row r="121" spans="1:18" s="15" customFormat="1" ht="30" customHeight="1" x14ac:dyDescent="0.25">
      <c r="C121" s="94"/>
      <c r="I121" s="11"/>
      <c r="J121" s="11"/>
      <c r="K121" s="22"/>
      <c r="L121" s="11"/>
      <c r="M121" s="11"/>
      <c r="N121" s="11"/>
      <c r="O121" s="11"/>
      <c r="P121" s="11"/>
      <c r="Q121" s="17"/>
      <c r="R121" s="17"/>
    </row>
    <row r="122" spans="1:18" s="15" customFormat="1" ht="30" customHeight="1" x14ac:dyDescent="0.25">
      <c r="C122" s="94"/>
      <c r="I122" s="11"/>
      <c r="J122" s="11"/>
      <c r="K122" s="22"/>
      <c r="L122" s="11"/>
      <c r="M122" s="11"/>
      <c r="N122" s="11"/>
      <c r="O122" s="11"/>
      <c r="P122" s="11"/>
      <c r="Q122" s="17"/>
      <c r="R122" s="17"/>
    </row>
    <row r="123" spans="1:18" s="15" customFormat="1" ht="30" customHeight="1" x14ac:dyDescent="0.25">
      <c r="C123" s="94"/>
      <c r="I123" s="11"/>
      <c r="J123" s="11"/>
      <c r="K123" s="22"/>
      <c r="L123" s="11"/>
      <c r="M123" s="11"/>
      <c r="N123" s="11"/>
      <c r="O123" s="11"/>
      <c r="P123" s="11"/>
      <c r="Q123" s="17"/>
      <c r="R123" s="17"/>
    </row>
    <row r="124" spans="1:18" s="15" customFormat="1" ht="30" customHeight="1" x14ac:dyDescent="0.25">
      <c r="C124" s="94"/>
      <c r="I124" s="11"/>
      <c r="J124" s="11"/>
      <c r="K124" s="22"/>
      <c r="L124" s="11"/>
      <c r="M124" s="11"/>
      <c r="N124" s="11"/>
      <c r="O124" s="11"/>
      <c r="P124" s="11"/>
      <c r="Q124" s="17"/>
      <c r="R124" s="17"/>
    </row>
    <row r="125" spans="1:18" s="15" customFormat="1" ht="30" customHeight="1" x14ac:dyDescent="0.25">
      <c r="C125" s="94"/>
      <c r="I125" s="11"/>
      <c r="J125" s="11"/>
      <c r="K125" s="22"/>
      <c r="L125" s="11"/>
      <c r="M125" s="11"/>
      <c r="N125" s="11"/>
      <c r="O125" s="11"/>
      <c r="P125" s="11"/>
      <c r="Q125" s="17"/>
      <c r="R125" s="17"/>
    </row>
    <row r="126" spans="1:18" s="15" customFormat="1" ht="30" customHeight="1" x14ac:dyDescent="0.25">
      <c r="C126" s="94"/>
      <c r="I126" s="11"/>
      <c r="J126" s="11"/>
      <c r="K126" s="22"/>
      <c r="L126" s="11"/>
      <c r="M126" s="11"/>
      <c r="N126" s="11"/>
      <c r="O126" s="11"/>
      <c r="P126" s="11"/>
      <c r="Q126" s="17"/>
      <c r="R126" s="17"/>
    </row>
    <row r="127" spans="1:18" s="15" customFormat="1" ht="30" customHeight="1" x14ac:dyDescent="0.25">
      <c r="C127" s="94"/>
      <c r="I127" s="11"/>
      <c r="J127" s="11"/>
      <c r="K127" s="22"/>
      <c r="L127" s="11"/>
      <c r="M127" s="11"/>
      <c r="N127" s="11"/>
      <c r="O127" s="11"/>
      <c r="P127" s="11"/>
      <c r="Q127" s="17"/>
      <c r="R127" s="17"/>
    </row>
    <row r="128" spans="1:18" s="15" customFormat="1" ht="30" customHeight="1" x14ac:dyDescent="0.25">
      <c r="C128" s="94"/>
      <c r="I128" s="11"/>
      <c r="J128" s="11"/>
      <c r="K128" s="22"/>
      <c r="L128" s="11"/>
      <c r="M128" s="11"/>
      <c r="N128" s="11"/>
      <c r="O128" s="11"/>
      <c r="P128" s="11"/>
      <c r="Q128" s="17"/>
      <c r="R128" s="17"/>
    </row>
    <row r="129" spans="3:18" s="15" customFormat="1" ht="30" customHeight="1" x14ac:dyDescent="0.25">
      <c r="C129" s="94"/>
      <c r="I129" s="11"/>
      <c r="J129" s="11"/>
      <c r="K129" s="22"/>
      <c r="L129" s="11"/>
      <c r="M129" s="11"/>
      <c r="N129" s="11"/>
      <c r="O129" s="11"/>
      <c r="P129" s="11"/>
      <c r="Q129" s="17"/>
      <c r="R129" s="17"/>
    </row>
    <row r="130" spans="3:18" s="15" customFormat="1" ht="30" customHeight="1" x14ac:dyDescent="0.25">
      <c r="C130" s="94"/>
      <c r="I130" s="11"/>
      <c r="J130" s="11"/>
      <c r="K130" s="22"/>
      <c r="L130" s="11"/>
      <c r="M130" s="11"/>
      <c r="N130" s="11"/>
      <c r="O130" s="11"/>
      <c r="P130" s="11"/>
      <c r="Q130" s="17"/>
      <c r="R130" s="17"/>
    </row>
    <row r="131" spans="3:18" s="15" customFormat="1" ht="30" customHeight="1" x14ac:dyDescent="0.25">
      <c r="C131" s="94"/>
      <c r="I131" s="11"/>
      <c r="J131" s="11"/>
      <c r="K131" s="22"/>
      <c r="L131" s="11"/>
      <c r="M131" s="11"/>
      <c r="N131" s="11"/>
      <c r="O131" s="11"/>
      <c r="P131" s="11"/>
      <c r="Q131" s="17"/>
      <c r="R131" s="17"/>
    </row>
    <row r="132" spans="3:18" s="15" customFormat="1" ht="30" customHeight="1" x14ac:dyDescent="0.25">
      <c r="C132" s="94"/>
      <c r="I132" s="11"/>
      <c r="J132" s="11"/>
      <c r="K132" s="22"/>
      <c r="L132" s="11"/>
      <c r="M132" s="11"/>
      <c r="N132" s="11"/>
      <c r="O132" s="11"/>
      <c r="P132" s="11"/>
      <c r="Q132" s="17"/>
      <c r="R132" s="17"/>
    </row>
    <row r="133" spans="3:18" s="15" customFormat="1" ht="30" customHeight="1" x14ac:dyDescent="0.25">
      <c r="C133" s="94"/>
      <c r="I133" s="11"/>
      <c r="J133" s="11"/>
      <c r="K133" s="22"/>
      <c r="L133" s="11"/>
      <c r="M133" s="11"/>
      <c r="N133" s="11"/>
      <c r="O133" s="11"/>
      <c r="P133" s="11"/>
      <c r="Q133" s="17"/>
      <c r="R133" s="17"/>
    </row>
    <row r="134" spans="3:18" s="15" customFormat="1" ht="30" customHeight="1" x14ac:dyDescent="0.25">
      <c r="C134" s="94"/>
      <c r="I134" s="11"/>
      <c r="J134" s="11"/>
      <c r="K134" s="22"/>
      <c r="L134" s="11"/>
      <c r="M134" s="11"/>
      <c r="N134" s="11"/>
      <c r="O134" s="11"/>
      <c r="P134" s="11"/>
      <c r="Q134" s="17"/>
      <c r="R134" s="17"/>
    </row>
    <row r="135" spans="3:18" s="15" customFormat="1" ht="30" customHeight="1" x14ac:dyDescent="0.25">
      <c r="C135" s="94"/>
      <c r="I135" s="11"/>
      <c r="J135" s="11"/>
      <c r="K135" s="22"/>
      <c r="L135" s="11"/>
      <c r="M135" s="11"/>
      <c r="N135" s="11"/>
      <c r="O135" s="11"/>
      <c r="P135" s="11"/>
      <c r="Q135" s="17"/>
      <c r="R135" s="17"/>
    </row>
    <row r="136" spans="3:18" s="15" customFormat="1" ht="30" customHeight="1" x14ac:dyDescent="0.25">
      <c r="C136" s="94"/>
      <c r="I136" s="11"/>
      <c r="J136" s="11"/>
      <c r="K136" s="22"/>
      <c r="L136" s="11"/>
      <c r="M136" s="11"/>
      <c r="N136" s="11"/>
      <c r="O136" s="11"/>
      <c r="P136" s="11"/>
      <c r="Q136" s="17"/>
      <c r="R136" s="17"/>
    </row>
    <row r="137" spans="3:18" s="15" customFormat="1" ht="30" customHeight="1" x14ac:dyDescent="0.25">
      <c r="C137" s="94"/>
      <c r="I137" s="11"/>
      <c r="J137" s="11"/>
      <c r="K137" s="22"/>
      <c r="L137" s="11"/>
      <c r="M137" s="11"/>
      <c r="N137" s="11"/>
      <c r="O137" s="11"/>
      <c r="P137" s="11"/>
      <c r="Q137" s="17"/>
      <c r="R137" s="17"/>
    </row>
    <row r="138" spans="3:18" s="15" customFormat="1" ht="30" customHeight="1" x14ac:dyDescent="0.25">
      <c r="C138" s="94"/>
      <c r="I138" s="11"/>
      <c r="J138" s="11"/>
      <c r="K138" s="22"/>
      <c r="L138" s="11"/>
      <c r="M138" s="11"/>
      <c r="N138" s="11"/>
      <c r="O138" s="11"/>
      <c r="P138" s="11"/>
      <c r="Q138" s="17"/>
      <c r="R138" s="17"/>
    </row>
    <row r="139" spans="3:18" s="15" customFormat="1" ht="30" customHeight="1" x14ac:dyDescent="0.25">
      <c r="C139" s="94"/>
      <c r="I139" s="11"/>
      <c r="J139" s="11"/>
      <c r="K139" s="22"/>
      <c r="L139" s="11"/>
      <c r="M139" s="11"/>
      <c r="N139" s="11"/>
      <c r="O139" s="11"/>
      <c r="P139" s="11"/>
      <c r="Q139" s="17"/>
      <c r="R139" s="17"/>
    </row>
    <row r="140" spans="3:18" s="15" customFormat="1" ht="30" customHeight="1" x14ac:dyDescent="0.25">
      <c r="C140" s="94"/>
      <c r="I140" s="11"/>
      <c r="J140" s="11"/>
      <c r="K140" s="22"/>
      <c r="L140" s="11"/>
      <c r="M140" s="11"/>
      <c r="N140" s="11"/>
      <c r="O140" s="11"/>
      <c r="P140" s="11"/>
      <c r="Q140" s="17"/>
      <c r="R140" s="17"/>
    </row>
    <row r="141" spans="3:18" s="15" customFormat="1" ht="30" customHeight="1" x14ac:dyDescent="0.25">
      <c r="C141" s="94"/>
      <c r="I141" s="11"/>
      <c r="J141" s="11"/>
      <c r="K141" s="22"/>
      <c r="L141" s="11"/>
      <c r="M141" s="11"/>
      <c r="N141" s="11"/>
      <c r="O141" s="11"/>
      <c r="P141" s="11"/>
      <c r="Q141" s="17"/>
      <c r="R141" s="17"/>
    </row>
    <row r="142" spans="3:18" s="15" customFormat="1" ht="30" customHeight="1" x14ac:dyDescent="0.25">
      <c r="C142" s="94"/>
      <c r="I142" s="11"/>
      <c r="J142" s="11"/>
      <c r="K142" s="22"/>
      <c r="L142" s="11"/>
      <c r="M142" s="11"/>
      <c r="N142" s="11"/>
      <c r="O142" s="11"/>
      <c r="P142" s="11"/>
      <c r="Q142" s="17"/>
      <c r="R142" s="17"/>
    </row>
    <row r="143" spans="3:18" s="15" customFormat="1" ht="30" customHeight="1" x14ac:dyDescent="0.25">
      <c r="C143" s="94"/>
      <c r="I143" s="11"/>
      <c r="J143" s="11"/>
      <c r="K143" s="22"/>
      <c r="L143" s="11"/>
      <c r="M143" s="11"/>
      <c r="N143" s="11"/>
      <c r="O143" s="11"/>
      <c r="P143" s="11"/>
      <c r="Q143" s="17"/>
      <c r="R143" s="17"/>
    </row>
    <row r="144" spans="3:18" s="15" customFormat="1" ht="30" customHeight="1" x14ac:dyDescent="0.25">
      <c r="C144" s="94"/>
      <c r="I144" s="11"/>
      <c r="J144" s="11"/>
      <c r="K144" s="22"/>
      <c r="L144" s="11"/>
      <c r="M144" s="11"/>
      <c r="N144" s="11"/>
      <c r="O144" s="11"/>
      <c r="P144" s="11"/>
      <c r="Q144" s="17"/>
      <c r="R144" s="17"/>
    </row>
  </sheetData>
  <autoFilter ref="A24:R114"/>
  <sortState ref="C109:R114">
    <sortCondition ref="C109"/>
  </sortState>
  <dataConsolidate/>
  <mergeCells count="21">
    <mergeCell ref="E11:F11"/>
    <mergeCell ref="E10:F10"/>
    <mergeCell ref="E7:F7"/>
    <mergeCell ref="E8:F8"/>
    <mergeCell ref="E9:F9"/>
    <mergeCell ref="E20:F20"/>
    <mergeCell ref="E21:F21"/>
    <mergeCell ref="E1:F1"/>
    <mergeCell ref="E5:F5"/>
    <mergeCell ref="E6:F6"/>
    <mergeCell ref="E18:F18"/>
    <mergeCell ref="E19:F19"/>
    <mergeCell ref="E4:F4"/>
    <mergeCell ref="E3:F3"/>
    <mergeCell ref="E2:F2"/>
    <mergeCell ref="E14:F14"/>
    <mergeCell ref="E13:F13"/>
    <mergeCell ref="E15:F15"/>
    <mergeCell ref="E16:F16"/>
    <mergeCell ref="E17:F17"/>
    <mergeCell ref="E12:F12"/>
  </mergeCells>
  <conditionalFormatting sqref="C25:D25 F25:H25 C47:H47">
    <cfRule type="expression" dxfId="151" priority="149">
      <formula>$H25="Eclaireur"</formula>
    </cfRule>
    <cfRule type="expression" dxfId="150" priority="150">
      <formula>$H25="Mage"</formula>
    </cfRule>
    <cfRule type="expression" dxfId="149" priority="151">
      <formula>$H25="Guerrier"</formula>
    </cfRule>
    <cfRule type="expression" dxfId="148" priority="152">
      <formula>$H25="Soigneur"</formula>
    </cfRule>
  </conditionalFormatting>
  <conditionalFormatting sqref="C26:H46 C67:H114">
    <cfRule type="expression" dxfId="147" priority="129">
      <formula>$H26="Eclaireur"</formula>
    </cfRule>
    <cfRule type="expression" dxfId="146" priority="130">
      <formula>$H26="Mage"</formula>
    </cfRule>
    <cfRule type="expression" dxfId="145" priority="131">
      <formula>$H26="Guerrier"</formula>
    </cfRule>
    <cfRule type="expression" dxfId="144" priority="132">
      <formula>$H26="Soigneur"</formula>
    </cfRule>
  </conditionalFormatting>
  <conditionalFormatting sqref="E25">
    <cfRule type="expression" dxfId="143" priority="125">
      <formula>$H25="Eclaireur"</formula>
    </cfRule>
    <cfRule type="expression" dxfId="142" priority="126">
      <formula>$H25="Mage"</formula>
    </cfRule>
    <cfRule type="expression" dxfId="141" priority="127">
      <formula>$H25="Guerrier"</formula>
    </cfRule>
    <cfRule type="expression" dxfId="140" priority="128">
      <formula>$H25="Soigneur"</formula>
    </cfRule>
  </conditionalFormatting>
  <conditionalFormatting sqref="C48:H48">
    <cfRule type="expression" dxfId="139" priority="117">
      <formula>$H48="Eclaireur"</formula>
    </cfRule>
    <cfRule type="expression" dxfId="138" priority="118">
      <formula>$H48="Mage"</formula>
    </cfRule>
    <cfRule type="expression" dxfId="137" priority="119">
      <formula>$H48="Guerrier"</formula>
    </cfRule>
    <cfRule type="expression" dxfId="136" priority="120">
      <formula>$H48="Soigneur"</formula>
    </cfRule>
  </conditionalFormatting>
  <conditionalFormatting sqref="C49:D49 F49:H49">
    <cfRule type="expression" dxfId="135" priority="113">
      <formula>$H49="Eclaireur"</formula>
    </cfRule>
    <cfRule type="expression" dxfId="134" priority="114">
      <formula>$H49="Mage"</formula>
    </cfRule>
    <cfRule type="expression" dxfId="133" priority="115">
      <formula>$H49="Guerrier"</formula>
    </cfRule>
    <cfRule type="expression" dxfId="132" priority="116">
      <formula>$H49="Soigneur"</formula>
    </cfRule>
  </conditionalFormatting>
  <conditionalFormatting sqref="E49">
    <cfRule type="expression" dxfId="131" priority="109">
      <formula>$H49="Eclaireur"</formula>
    </cfRule>
    <cfRule type="expression" dxfId="130" priority="110">
      <formula>$H49="Mage"</formula>
    </cfRule>
    <cfRule type="expression" dxfId="129" priority="111">
      <formula>$H49="Guerrier"</formula>
    </cfRule>
    <cfRule type="expression" dxfId="128" priority="112">
      <formula>$H49="Soigneur"</formula>
    </cfRule>
  </conditionalFormatting>
  <conditionalFormatting sqref="F50:H50 C50:D50">
    <cfRule type="expression" dxfId="127" priority="105">
      <formula>$H50="Eclaireur"</formula>
    </cfRule>
    <cfRule type="expression" dxfId="126" priority="106">
      <formula>$H50="Mage"</formula>
    </cfRule>
    <cfRule type="expression" dxfId="125" priority="107">
      <formula>$H50="Guerrier"</formula>
    </cfRule>
    <cfRule type="expression" dxfId="124" priority="108">
      <formula>$H50="Soigneur"</formula>
    </cfRule>
  </conditionalFormatting>
  <conditionalFormatting sqref="E50">
    <cfRule type="expression" dxfId="123" priority="101">
      <formula>$H50="Eclaireur"</formula>
    </cfRule>
    <cfRule type="expression" dxfId="122" priority="102">
      <formula>$H50="Mage"</formula>
    </cfRule>
    <cfRule type="expression" dxfId="121" priority="103">
      <formula>$H50="Guerrier"</formula>
    </cfRule>
    <cfRule type="expression" dxfId="120" priority="104">
      <formula>$H50="Soigneur"</formula>
    </cfRule>
  </conditionalFormatting>
  <conditionalFormatting sqref="C51:H51">
    <cfRule type="expression" dxfId="119" priority="97">
      <formula>$H51="Eclaireur"</formula>
    </cfRule>
    <cfRule type="expression" dxfId="118" priority="98">
      <formula>$H51="Mage"</formula>
    </cfRule>
    <cfRule type="expression" dxfId="117" priority="99">
      <formula>$H51="Guerrier"</formula>
    </cfRule>
    <cfRule type="expression" dxfId="116" priority="100">
      <formula>$H51="Soigneur"</formula>
    </cfRule>
  </conditionalFormatting>
  <conditionalFormatting sqref="C52:H52">
    <cfRule type="expression" dxfId="115" priority="93">
      <formula>$H52="Eclaireur"</formula>
    </cfRule>
    <cfRule type="expression" dxfId="114" priority="94">
      <formula>$H52="Mage"</formula>
    </cfRule>
    <cfRule type="expression" dxfId="113" priority="95">
      <formula>$H52="Guerrier"</formula>
    </cfRule>
    <cfRule type="expression" dxfId="112" priority="96">
      <formula>$H52="Soigneur"</formula>
    </cfRule>
  </conditionalFormatting>
  <conditionalFormatting sqref="C53:H53">
    <cfRule type="expression" dxfId="111" priority="89">
      <formula>$H53="Eclaireur"</formula>
    </cfRule>
    <cfRule type="expression" dxfId="110" priority="90">
      <formula>$H53="Mage"</formula>
    </cfRule>
    <cfRule type="expression" dxfId="109" priority="91">
      <formula>$H53="Guerrier"</formula>
    </cfRule>
    <cfRule type="expression" dxfId="108" priority="92">
      <formula>$H53="Soigneur"</formula>
    </cfRule>
  </conditionalFormatting>
  <conditionalFormatting sqref="C54:H54">
    <cfRule type="expression" dxfId="107" priority="85">
      <formula>$H54="Eclaireur"</formula>
    </cfRule>
    <cfRule type="expression" dxfId="106" priority="86">
      <formula>$H54="Mage"</formula>
    </cfRule>
    <cfRule type="expression" dxfId="105" priority="87">
      <formula>$H54="Guerrier"</formula>
    </cfRule>
    <cfRule type="expression" dxfId="104" priority="88">
      <formula>$H54="Soigneur"</formula>
    </cfRule>
  </conditionalFormatting>
  <conditionalFormatting sqref="C55:H55">
    <cfRule type="expression" dxfId="103" priority="81">
      <formula>$H55="Eclaireur"</formula>
    </cfRule>
    <cfRule type="expression" dxfId="102" priority="82">
      <formula>$H55="Mage"</formula>
    </cfRule>
    <cfRule type="expression" dxfId="101" priority="83">
      <formula>$H55="Guerrier"</formula>
    </cfRule>
    <cfRule type="expression" dxfId="100" priority="84">
      <formula>$H55="Soigneur"</formula>
    </cfRule>
  </conditionalFormatting>
  <conditionalFormatting sqref="C56:D56 F56:H56">
    <cfRule type="expression" dxfId="99" priority="77">
      <formula>$H56="Eclaireur"</formula>
    </cfRule>
    <cfRule type="expression" dxfId="98" priority="78">
      <formula>$H56="Mage"</formula>
    </cfRule>
    <cfRule type="expression" dxfId="97" priority="79">
      <formula>$H56="Guerrier"</formula>
    </cfRule>
    <cfRule type="expression" dxfId="96" priority="80">
      <formula>$H56="Soigneur"</formula>
    </cfRule>
  </conditionalFormatting>
  <conditionalFormatting sqref="F57:H57 C57:D57">
    <cfRule type="expression" dxfId="95" priority="73">
      <formula>$H57="Eclaireur"</formula>
    </cfRule>
    <cfRule type="expression" dxfId="94" priority="74">
      <formula>$H57="Mage"</formula>
    </cfRule>
    <cfRule type="expression" dxfId="93" priority="75">
      <formula>$H57="Guerrier"</formula>
    </cfRule>
    <cfRule type="expression" dxfId="92" priority="76">
      <formula>$H57="Soigneur"</formula>
    </cfRule>
  </conditionalFormatting>
  <conditionalFormatting sqref="C58:D58 F58:H58">
    <cfRule type="expression" dxfId="91" priority="69">
      <formula>$H58="Eclaireur"</formula>
    </cfRule>
    <cfRule type="expression" dxfId="90" priority="70">
      <formula>$H58="Mage"</formula>
    </cfRule>
    <cfRule type="expression" dxfId="89" priority="71">
      <formula>$H58="Guerrier"</formula>
    </cfRule>
    <cfRule type="expression" dxfId="88" priority="72">
      <formula>$H58="Soigneur"</formula>
    </cfRule>
  </conditionalFormatting>
  <conditionalFormatting sqref="E56">
    <cfRule type="expression" dxfId="87" priority="65">
      <formula>$H56="Eclaireur"</formula>
    </cfRule>
    <cfRule type="expression" dxfId="86" priority="66">
      <formula>$H56="Mage"</formula>
    </cfRule>
    <cfRule type="expression" dxfId="85" priority="67">
      <formula>$H56="Guerrier"</formula>
    </cfRule>
    <cfRule type="expression" dxfId="84" priority="68">
      <formula>$H56="Soigneur"</formula>
    </cfRule>
  </conditionalFormatting>
  <conditionalFormatting sqref="E57">
    <cfRule type="expression" dxfId="83" priority="61">
      <formula>$H57="Eclaireur"</formula>
    </cfRule>
    <cfRule type="expression" dxfId="82" priority="62">
      <formula>$H57="Mage"</formula>
    </cfRule>
    <cfRule type="expression" dxfId="81" priority="63">
      <formula>$H57="Guerrier"</formula>
    </cfRule>
    <cfRule type="expression" dxfId="80" priority="64">
      <formula>$H57="Soigneur"</formula>
    </cfRule>
  </conditionalFormatting>
  <conditionalFormatting sqref="E58">
    <cfRule type="expression" dxfId="79" priority="57">
      <formula>$H58="Eclaireur"</formula>
    </cfRule>
    <cfRule type="expression" dxfId="78" priority="58">
      <formula>$H58="Mage"</formula>
    </cfRule>
    <cfRule type="expression" dxfId="77" priority="59">
      <formula>$H58="Guerrier"</formula>
    </cfRule>
    <cfRule type="expression" dxfId="76" priority="60">
      <formula>$H58="Soigneur"</formula>
    </cfRule>
  </conditionalFormatting>
  <conditionalFormatting sqref="C59:H59">
    <cfRule type="expression" dxfId="75" priority="53">
      <formula>$H59="Eclaireur"</formula>
    </cfRule>
    <cfRule type="expression" dxfId="74" priority="54">
      <formula>$H59="Mage"</formula>
    </cfRule>
    <cfRule type="expression" dxfId="73" priority="55">
      <formula>$H59="Guerrier"</formula>
    </cfRule>
    <cfRule type="expression" dxfId="72" priority="56">
      <formula>$H59="Soigneur"</formula>
    </cfRule>
  </conditionalFormatting>
  <conditionalFormatting sqref="C60:D60 F60:H60">
    <cfRule type="expression" dxfId="71" priority="49">
      <formula>$H60="Eclaireur"</formula>
    </cfRule>
    <cfRule type="expression" dxfId="70" priority="50">
      <formula>$H60="Mage"</formula>
    </cfRule>
    <cfRule type="expression" dxfId="69" priority="51">
      <formula>$H60="Guerrier"</formula>
    </cfRule>
    <cfRule type="expression" dxfId="68" priority="52">
      <formula>$H60="Soigneur"</formula>
    </cfRule>
  </conditionalFormatting>
  <conditionalFormatting sqref="E60">
    <cfRule type="expression" dxfId="67" priority="45">
      <formula>$H60="Eclaireur"</formula>
    </cfRule>
    <cfRule type="expression" dxfId="66" priority="46">
      <formula>$H60="Mage"</formula>
    </cfRule>
    <cfRule type="expression" dxfId="65" priority="47">
      <formula>$H60="Guerrier"</formula>
    </cfRule>
    <cfRule type="expression" dxfId="64" priority="48">
      <formula>$H60="Soigneur"</formula>
    </cfRule>
  </conditionalFormatting>
  <conditionalFormatting sqref="F61:H61 C61:D61">
    <cfRule type="expression" dxfId="63" priority="41">
      <formula>$H61="Eclaireur"</formula>
    </cfRule>
    <cfRule type="expression" dxfId="62" priority="42">
      <formula>$H61="Mage"</formula>
    </cfRule>
    <cfRule type="expression" dxfId="61" priority="43">
      <formula>$H61="Guerrier"</formula>
    </cfRule>
    <cfRule type="expression" dxfId="60" priority="44">
      <formula>$H61="Soigneur"</formula>
    </cfRule>
  </conditionalFormatting>
  <conditionalFormatting sqref="E61">
    <cfRule type="expression" dxfId="59" priority="37">
      <formula>$H61="Eclaireur"</formula>
    </cfRule>
    <cfRule type="expression" dxfId="58" priority="38">
      <formula>$H61="Mage"</formula>
    </cfRule>
    <cfRule type="expression" dxfId="57" priority="39">
      <formula>$H61="Guerrier"</formula>
    </cfRule>
    <cfRule type="expression" dxfId="56" priority="40">
      <formula>$H61="Soigneur"</formula>
    </cfRule>
  </conditionalFormatting>
  <conditionalFormatting sqref="C62:D62 F62:H62">
    <cfRule type="expression" dxfId="55" priority="33">
      <formula>$H62="Eclaireur"</formula>
    </cfRule>
    <cfRule type="expression" dxfId="54" priority="34">
      <formula>$H62="Mage"</formula>
    </cfRule>
    <cfRule type="expression" dxfId="53" priority="35">
      <formula>$H62="Guerrier"</formula>
    </cfRule>
    <cfRule type="expression" dxfId="52" priority="36">
      <formula>$H62="Soigneur"</formula>
    </cfRule>
  </conditionalFormatting>
  <conditionalFormatting sqref="E62">
    <cfRule type="expression" dxfId="51" priority="29">
      <formula>$H62="Eclaireur"</formula>
    </cfRule>
    <cfRule type="expression" dxfId="50" priority="30">
      <formula>$H62="Mage"</formula>
    </cfRule>
    <cfRule type="expression" dxfId="49" priority="31">
      <formula>$H62="Guerrier"</formula>
    </cfRule>
    <cfRule type="expression" dxfId="48" priority="32">
      <formula>$H62="Soigneur"</formula>
    </cfRule>
  </conditionalFormatting>
  <conditionalFormatting sqref="C63:H63">
    <cfRule type="expression" dxfId="47" priority="25">
      <formula>$H63="Eclaireur"</formula>
    </cfRule>
    <cfRule type="expression" dxfId="46" priority="26">
      <formula>$H63="Mage"</formula>
    </cfRule>
    <cfRule type="expression" dxfId="45" priority="27">
      <formula>$H63="Guerrier"</formula>
    </cfRule>
    <cfRule type="expression" dxfId="44" priority="28">
      <formula>$H63="Soigneur"</formula>
    </cfRule>
  </conditionalFormatting>
  <conditionalFormatting sqref="C64:D64 F64:H64">
    <cfRule type="expression" dxfId="43" priority="21">
      <formula>$H64="Eclaireur"</formula>
    </cfRule>
    <cfRule type="expression" dxfId="42" priority="22">
      <formula>$H64="Mage"</formula>
    </cfRule>
    <cfRule type="expression" dxfId="41" priority="23">
      <formula>$H64="Guerrier"</formula>
    </cfRule>
    <cfRule type="expression" dxfId="40" priority="24">
      <formula>$H64="Soigneur"</formula>
    </cfRule>
  </conditionalFormatting>
  <conditionalFormatting sqref="E64">
    <cfRule type="expression" dxfId="39" priority="17">
      <formula>$H64="Eclaireur"</formula>
    </cfRule>
    <cfRule type="expression" dxfId="38" priority="18">
      <formula>$H64="Mage"</formula>
    </cfRule>
    <cfRule type="expression" dxfId="37" priority="19">
      <formula>$H64="Guerrier"</formula>
    </cfRule>
    <cfRule type="expression" dxfId="36" priority="20">
      <formula>$H64="Soigneur"</formula>
    </cfRule>
  </conditionalFormatting>
  <conditionalFormatting sqref="C65:D65 F65:H65">
    <cfRule type="expression" dxfId="35" priority="13">
      <formula>$H65="Eclaireur"</formula>
    </cfRule>
    <cfRule type="expression" dxfId="34" priority="14">
      <formula>$H65="Mage"</formula>
    </cfRule>
    <cfRule type="expression" dxfId="33" priority="15">
      <formula>$H65="Guerrier"</formula>
    </cfRule>
    <cfRule type="expression" dxfId="32" priority="16">
      <formula>$H65="Soigneur"</formula>
    </cfRule>
  </conditionalFormatting>
  <conditionalFormatting sqref="E65">
    <cfRule type="expression" dxfId="31" priority="9">
      <formula>$H65="Eclaireur"</formula>
    </cfRule>
    <cfRule type="expression" dxfId="30" priority="10">
      <formula>$H65="Mage"</formula>
    </cfRule>
    <cfRule type="expression" dxfId="29" priority="11">
      <formula>$H65="Guerrier"</formula>
    </cfRule>
    <cfRule type="expression" dxfId="28" priority="12">
      <formula>$H65="Soigneur"</formula>
    </cfRule>
  </conditionalFormatting>
  <conditionalFormatting sqref="C66:D66 F66:H66">
    <cfRule type="expression" dxfId="27" priority="5">
      <formula>$H66="Eclaireur"</formula>
    </cfRule>
    <cfRule type="expression" dxfId="26" priority="6">
      <formula>$H66="Mage"</formula>
    </cfRule>
    <cfRule type="expression" dxfId="25" priority="7">
      <formula>$H66="Guerrier"</formula>
    </cfRule>
    <cfRule type="expression" dxfId="24" priority="8">
      <formula>$H66="Soigneur"</formula>
    </cfRule>
  </conditionalFormatting>
  <conditionalFormatting sqref="E66">
    <cfRule type="expression" dxfId="23" priority="1">
      <formula>$H66="Eclaireur"</formula>
    </cfRule>
    <cfRule type="expression" dxfId="22" priority="2">
      <formula>$H66="Mage"</formula>
    </cfRule>
    <cfRule type="expression" dxfId="21" priority="3">
      <formula>$H66="Guerrier"</formula>
    </cfRule>
    <cfRule type="expression" dxfId="20" priority="4">
      <formula>$H66="Soigneur"</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62"/>
  <sheetViews>
    <sheetView zoomScaleNormal="100" workbookViewId="0">
      <pane xSplit="4" ySplit="12" topLeftCell="E13" activePane="bottomRight" state="frozen"/>
      <selection pane="topRight" activeCell="C1" sqref="C1"/>
      <selection pane="bottomLeft" activeCell="A3" sqref="A3"/>
      <selection pane="bottomRight" activeCell="H23" sqref="H23"/>
    </sheetView>
  </sheetViews>
  <sheetFormatPr baseColWidth="10" defaultRowHeight="30" customHeight="1" x14ac:dyDescent="0.25"/>
  <cols>
    <col min="1" max="2" width="3" style="353" bestFit="1" customWidth="1"/>
    <col min="3" max="3" width="19.42578125" style="25" bestFit="1" customWidth="1"/>
    <col min="4" max="4" width="19.42578125" style="353" bestFit="1" customWidth="1"/>
    <col min="5" max="5" width="5.5703125" style="353" bestFit="1" customWidth="1"/>
    <col min="6" max="6" width="1.7109375" style="353" bestFit="1" customWidth="1"/>
    <col min="7" max="7" width="3.7109375" style="353" bestFit="1" customWidth="1"/>
    <col min="8" max="8" width="8.85546875" style="353" bestFit="1" customWidth="1"/>
    <col min="9" max="10" width="5.7109375" style="389" customWidth="1"/>
    <col min="11" max="11" width="5.7109375" style="14" customWidth="1"/>
    <col min="12" max="12" width="4.7109375" style="389" customWidth="1"/>
    <col min="13" max="16" width="5.7109375" style="389" customWidth="1"/>
    <col min="17" max="17" width="100.7109375" style="18" customWidth="1"/>
    <col min="18" max="18" width="130.7109375" style="18" customWidth="1"/>
    <col min="19" max="16384" width="11.42578125" style="353"/>
  </cols>
  <sheetData>
    <row r="1" spans="1:18" ht="15" x14ac:dyDescent="0.25">
      <c r="E1" s="415" t="s">
        <v>1464</v>
      </c>
      <c r="F1" s="415"/>
      <c r="I1" s="336">
        <f>SUM(I31:I32)/2</f>
        <v>3</v>
      </c>
      <c r="J1" s="336">
        <f>SUM(J31:J32)/2</f>
        <v>12</v>
      </c>
      <c r="K1" s="336">
        <f>SUM(K31:K32)/2</f>
        <v>3</v>
      </c>
      <c r="M1" s="336">
        <f t="shared" ref="M1:P1" si="0">SUM(M31:M32)/2</f>
        <v>3.5</v>
      </c>
      <c r="N1" s="336">
        <f t="shared" si="0"/>
        <v>4</v>
      </c>
      <c r="O1" s="336">
        <f t="shared" si="0"/>
        <v>1.5</v>
      </c>
      <c r="P1" s="336">
        <f t="shared" si="0"/>
        <v>2</v>
      </c>
    </row>
    <row r="2" spans="1:18" ht="15" x14ac:dyDescent="0.25">
      <c r="E2" s="415" t="s">
        <v>1555</v>
      </c>
      <c r="F2" s="415"/>
      <c r="I2" s="336">
        <f>SUM(I30:I30)/1</f>
        <v>5</v>
      </c>
      <c r="J2" s="336">
        <f>SUM(J30:J30)/1</f>
        <v>10</v>
      </c>
      <c r="K2" s="336">
        <f>SUM(K30:K30)/1</f>
        <v>4</v>
      </c>
      <c r="M2" s="336">
        <f t="shared" ref="M2:P2" si="1">SUM(M30:M30)/1</f>
        <v>2</v>
      </c>
      <c r="N2" s="336">
        <f t="shared" si="1"/>
        <v>4</v>
      </c>
      <c r="O2" s="336">
        <f t="shared" si="1"/>
        <v>1</v>
      </c>
      <c r="P2" s="336">
        <f t="shared" si="1"/>
        <v>4</v>
      </c>
    </row>
    <row r="3" spans="1:18" ht="15" x14ac:dyDescent="0.25">
      <c r="E3" s="415" t="s">
        <v>1541</v>
      </c>
      <c r="F3" s="415"/>
      <c r="I3" s="336">
        <f>SUM(I28:I29)/2</f>
        <v>3.5</v>
      </c>
      <c r="J3" s="336">
        <f>SUM(J28:J29)/2</f>
        <v>14</v>
      </c>
      <c r="K3" s="336">
        <f>SUM(K28:K29)/2</f>
        <v>3</v>
      </c>
      <c r="M3" s="336">
        <f t="shared" ref="M3:P3" si="2">SUM(M28:M29)/2</f>
        <v>2</v>
      </c>
      <c r="N3" s="336">
        <f t="shared" si="2"/>
        <v>5</v>
      </c>
      <c r="O3" s="336">
        <f t="shared" si="2"/>
        <v>1.5</v>
      </c>
      <c r="P3" s="336">
        <f t="shared" si="2"/>
        <v>2.5</v>
      </c>
    </row>
    <row r="4" spans="1:18" ht="15" x14ac:dyDescent="0.25">
      <c r="E4" s="415" t="s">
        <v>1522</v>
      </c>
      <c r="F4" s="415"/>
      <c r="I4" s="336">
        <f>SUM(I25:I27)/3</f>
        <v>3.6666666666666665</v>
      </c>
      <c r="J4" s="336">
        <f>SUM(J25:J27)/3</f>
        <v>12.666666666666666</v>
      </c>
      <c r="K4" s="336">
        <f>SUM(K25:K27)/3</f>
        <v>4.333333333333333</v>
      </c>
      <c r="M4" s="336">
        <f t="shared" ref="M4:P4" si="3">SUM(M25:M27)/3</f>
        <v>2.6666666666666665</v>
      </c>
      <c r="N4" s="336">
        <f t="shared" si="3"/>
        <v>3.6666666666666665</v>
      </c>
      <c r="O4" s="336">
        <f t="shared" si="3"/>
        <v>2</v>
      </c>
      <c r="P4" s="336">
        <f t="shared" si="3"/>
        <v>2.6666666666666665</v>
      </c>
    </row>
    <row r="5" spans="1:18" ht="15" x14ac:dyDescent="0.25">
      <c r="E5" s="415" t="s">
        <v>650</v>
      </c>
      <c r="F5" s="415"/>
      <c r="I5" s="336">
        <f>SUM(I23:I24)/2</f>
        <v>4</v>
      </c>
      <c r="J5" s="336">
        <f>SUM(J23:J24)/2</f>
        <v>12</v>
      </c>
      <c r="K5" s="336">
        <f>SUM(K23:K24)/2</f>
        <v>3.5</v>
      </c>
      <c r="M5" s="336">
        <f t="shared" ref="M5:P5" si="4">SUM(M23:M24)/2</f>
        <v>2</v>
      </c>
      <c r="N5" s="336">
        <f t="shared" si="4"/>
        <v>4</v>
      </c>
      <c r="O5" s="336">
        <f t="shared" si="4"/>
        <v>2.5</v>
      </c>
      <c r="P5" s="336">
        <f t="shared" si="4"/>
        <v>2.5</v>
      </c>
    </row>
    <row r="6" spans="1:18" ht="15" x14ac:dyDescent="0.25">
      <c r="E6" s="415" t="s">
        <v>649</v>
      </c>
      <c r="F6" s="415"/>
      <c r="I6" s="336">
        <f>SUM(I17:I22)/6</f>
        <v>3.5</v>
      </c>
      <c r="J6" s="336">
        <f>SUM(J17:J22)/6</f>
        <v>12.333333333333334</v>
      </c>
      <c r="K6" s="336">
        <f>SUM(K17:K22)/6</f>
        <v>3.1666666666666665</v>
      </c>
      <c r="M6" s="336">
        <f t="shared" ref="M6:P6" si="5">SUM(M17:M22)/6</f>
        <v>3.3333333333333335</v>
      </c>
      <c r="N6" s="336">
        <f t="shared" si="5"/>
        <v>4</v>
      </c>
      <c r="O6" s="336">
        <f t="shared" si="5"/>
        <v>1.6666666666666667</v>
      </c>
      <c r="P6" s="336">
        <f t="shared" si="5"/>
        <v>2</v>
      </c>
    </row>
    <row r="7" spans="1:18" ht="15" x14ac:dyDescent="0.25">
      <c r="E7" s="415" t="s">
        <v>654</v>
      </c>
      <c r="F7" s="415"/>
      <c r="I7" s="336">
        <f>SUM(I16:I16)/1</f>
        <v>5</v>
      </c>
      <c r="J7" s="336">
        <f>SUM(J16:J16)/1</f>
        <v>10</v>
      </c>
      <c r="K7" s="336">
        <f>SUM(K16:K16)/1</f>
        <v>4</v>
      </c>
      <c r="M7" s="336">
        <f t="shared" ref="M7:P7" si="6">SUM(M16:M16)/1</f>
        <v>2</v>
      </c>
      <c r="N7" s="336">
        <f t="shared" si="6"/>
        <v>3</v>
      </c>
      <c r="O7" s="336">
        <f t="shared" si="6"/>
        <v>2</v>
      </c>
      <c r="P7" s="336">
        <f t="shared" si="6"/>
        <v>4</v>
      </c>
    </row>
    <row r="8" spans="1:18" ht="15" x14ac:dyDescent="0.25">
      <c r="E8" s="415" t="s">
        <v>653</v>
      </c>
      <c r="F8" s="415"/>
      <c r="I8" s="336">
        <f>SUM(I15:I15)/1</f>
        <v>4</v>
      </c>
      <c r="J8" s="336">
        <f>SUM(J15:J15)/1</f>
        <v>12</v>
      </c>
      <c r="K8" s="336">
        <f>SUM(K15:K15)/1</f>
        <v>4</v>
      </c>
      <c r="M8" s="336">
        <f t="shared" ref="M8:P8" si="7">SUM(M15:M15)/1</f>
        <v>4</v>
      </c>
      <c r="N8" s="336">
        <f t="shared" si="7"/>
        <v>3</v>
      </c>
      <c r="O8" s="336">
        <f t="shared" si="7"/>
        <v>1</v>
      </c>
      <c r="P8" s="336">
        <f t="shared" si="7"/>
        <v>3</v>
      </c>
    </row>
    <row r="9" spans="1:18" ht="15" x14ac:dyDescent="0.25">
      <c r="E9" s="415" t="s">
        <v>648</v>
      </c>
      <c r="F9" s="415"/>
      <c r="I9" s="336">
        <f>SUM(I13:I14)/2</f>
        <v>3.5</v>
      </c>
      <c r="J9" s="336">
        <f>SUM(J13:J14)/2</f>
        <v>13</v>
      </c>
      <c r="K9" s="336">
        <f>SUM(K13:K14)/2</f>
        <v>4</v>
      </c>
      <c r="M9" s="336">
        <f t="shared" ref="M9:P9" si="8">SUM(M13:M14)/2</f>
        <v>2.5</v>
      </c>
      <c r="N9" s="336">
        <f t="shared" si="8"/>
        <v>4.5</v>
      </c>
      <c r="O9" s="336">
        <f t="shared" si="8"/>
        <v>2.5</v>
      </c>
      <c r="P9" s="336">
        <f t="shared" si="8"/>
        <v>1.5</v>
      </c>
    </row>
    <row r="10" spans="1:18" ht="15" x14ac:dyDescent="0.25">
      <c r="A10" s="353">
        <f>SUM(A13:A32)</f>
        <v>20</v>
      </c>
      <c r="I10" s="336">
        <f>SUM(I13:I32)/$A10</f>
        <v>3.7</v>
      </c>
      <c r="J10" s="336">
        <f>SUM(J13:J32)/$A10</f>
        <v>12.3</v>
      </c>
      <c r="K10" s="336">
        <f>SUM(K13:K32)/$A10</f>
        <v>3.55</v>
      </c>
      <c r="M10" s="336">
        <f t="shared" ref="M10:P10" si="9">SUM(M13:M32)/$A10</f>
        <v>2.8</v>
      </c>
      <c r="N10" s="336">
        <f t="shared" si="9"/>
        <v>4</v>
      </c>
      <c r="O10" s="336">
        <f t="shared" si="9"/>
        <v>1.8</v>
      </c>
      <c r="P10" s="336">
        <f t="shared" si="9"/>
        <v>2.4</v>
      </c>
    </row>
    <row r="11" spans="1:18" s="387" customFormat="1" ht="15.75" x14ac:dyDescent="0.25">
      <c r="C11" s="388"/>
      <c r="D11" s="388"/>
      <c r="E11" s="388"/>
      <c r="F11" s="388"/>
      <c r="G11" s="388"/>
      <c r="H11" s="388"/>
      <c r="I11" s="358" t="s">
        <v>880</v>
      </c>
      <c r="J11" s="358" t="s">
        <v>881</v>
      </c>
      <c r="K11" s="358" t="s">
        <v>882</v>
      </c>
      <c r="L11" s="358" t="s">
        <v>883</v>
      </c>
      <c r="M11" s="358" t="s">
        <v>884</v>
      </c>
      <c r="N11" s="358" t="s">
        <v>885</v>
      </c>
      <c r="O11" s="358" t="s">
        <v>886</v>
      </c>
      <c r="P11" s="358" t="s">
        <v>887</v>
      </c>
      <c r="Q11" s="390"/>
      <c r="R11" s="390"/>
    </row>
    <row r="12" spans="1:18" s="387" customFormat="1" ht="84" customHeight="1" x14ac:dyDescent="0.25">
      <c r="C12" s="385" t="s">
        <v>0</v>
      </c>
      <c r="D12" s="385" t="s">
        <v>9</v>
      </c>
      <c r="E12" s="388" t="s">
        <v>888</v>
      </c>
      <c r="F12" s="388"/>
      <c r="G12" s="388" t="s">
        <v>218</v>
      </c>
      <c r="H12" s="385" t="s">
        <v>15</v>
      </c>
      <c r="I12" s="385" t="s">
        <v>10</v>
      </c>
      <c r="J12" s="385" t="s">
        <v>11</v>
      </c>
      <c r="K12" s="385" t="s">
        <v>12</v>
      </c>
      <c r="L12" s="385" t="s">
        <v>14</v>
      </c>
      <c r="M12" s="385" t="s">
        <v>659</v>
      </c>
      <c r="N12" s="385" t="s">
        <v>660</v>
      </c>
      <c r="O12" s="385" t="s">
        <v>661</v>
      </c>
      <c r="P12" s="385" t="s">
        <v>662</v>
      </c>
      <c r="Q12" s="358" t="s">
        <v>889</v>
      </c>
      <c r="R12" s="358" t="s">
        <v>890</v>
      </c>
    </row>
    <row r="13" spans="1:18" s="15" customFormat="1" ht="30" customHeight="1" x14ac:dyDescent="0.25">
      <c r="A13" s="15">
        <v>1</v>
      </c>
      <c r="B13" s="15">
        <v>1</v>
      </c>
      <c r="C13" s="80" t="s">
        <v>3</v>
      </c>
      <c r="D13" s="80" t="s">
        <v>892</v>
      </c>
      <c r="E13" s="80" t="s">
        <v>648</v>
      </c>
      <c r="F13" s="80"/>
      <c r="G13" s="80"/>
      <c r="H13" s="80" t="s">
        <v>13</v>
      </c>
      <c r="I13" s="49">
        <v>3</v>
      </c>
      <c r="J13" s="50">
        <v>14</v>
      </c>
      <c r="K13" s="51">
        <v>4</v>
      </c>
      <c r="L13" s="52" t="s">
        <v>152</v>
      </c>
      <c r="M13" s="53">
        <v>3</v>
      </c>
      <c r="N13" s="53">
        <v>5</v>
      </c>
      <c r="O13" s="53">
        <v>2</v>
      </c>
      <c r="P13" s="53">
        <v>1</v>
      </c>
      <c r="Q13" s="54" t="s">
        <v>1294</v>
      </c>
      <c r="R13" s="54" t="s">
        <v>1183</v>
      </c>
    </row>
    <row r="14" spans="1:18" s="15" customFormat="1" ht="30" customHeight="1" x14ac:dyDescent="0.25">
      <c r="A14" s="15">
        <v>1</v>
      </c>
      <c r="B14" s="15">
        <v>2</v>
      </c>
      <c r="C14" s="80" t="s">
        <v>6</v>
      </c>
      <c r="D14" s="80" t="s">
        <v>6</v>
      </c>
      <c r="E14" s="80" t="s">
        <v>648</v>
      </c>
      <c r="F14" s="80"/>
      <c r="G14" s="80"/>
      <c r="H14" s="80" t="s">
        <v>13</v>
      </c>
      <c r="I14" s="49">
        <v>4</v>
      </c>
      <c r="J14" s="50">
        <v>12</v>
      </c>
      <c r="K14" s="51">
        <v>4</v>
      </c>
      <c r="L14" s="52" t="s">
        <v>152</v>
      </c>
      <c r="M14" s="53">
        <v>2</v>
      </c>
      <c r="N14" s="53">
        <v>4</v>
      </c>
      <c r="O14" s="53">
        <v>3</v>
      </c>
      <c r="P14" s="53">
        <v>2</v>
      </c>
      <c r="Q14" s="54" t="s">
        <v>894</v>
      </c>
      <c r="R14" s="54" t="s">
        <v>1295</v>
      </c>
    </row>
    <row r="15" spans="1:18" s="15" customFormat="1" ht="30" customHeight="1" x14ac:dyDescent="0.25">
      <c r="A15" s="15">
        <v>1</v>
      </c>
      <c r="B15" s="15">
        <v>1</v>
      </c>
      <c r="C15" s="80" t="s">
        <v>1439</v>
      </c>
      <c r="D15" s="80" t="s">
        <v>652</v>
      </c>
      <c r="E15" s="80" t="s">
        <v>653</v>
      </c>
      <c r="F15" s="80"/>
      <c r="G15" s="80"/>
      <c r="H15" s="80" t="s">
        <v>13</v>
      </c>
      <c r="I15" s="49">
        <v>4</v>
      </c>
      <c r="J15" s="50">
        <v>12</v>
      </c>
      <c r="K15" s="51">
        <v>4</v>
      </c>
      <c r="L15" s="52" t="s">
        <v>152</v>
      </c>
      <c r="M15" s="53">
        <v>4</v>
      </c>
      <c r="N15" s="53">
        <v>3</v>
      </c>
      <c r="O15" s="53">
        <v>1</v>
      </c>
      <c r="P15" s="53">
        <v>3</v>
      </c>
      <c r="Q15" s="54" t="s">
        <v>1181</v>
      </c>
      <c r="R15" s="54" t="s">
        <v>1182</v>
      </c>
    </row>
    <row r="16" spans="1:18" s="15" customFormat="1" ht="30" customHeight="1" x14ac:dyDescent="0.25">
      <c r="A16" s="15">
        <v>1</v>
      </c>
      <c r="B16" s="15">
        <v>1</v>
      </c>
      <c r="C16" s="80" t="s">
        <v>1441</v>
      </c>
      <c r="D16" s="80" t="s">
        <v>1448</v>
      </c>
      <c r="E16" s="80" t="s">
        <v>654</v>
      </c>
      <c r="F16" s="80"/>
      <c r="G16" s="80"/>
      <c r="H16" s="80" t="s">
        <v>13</v>
      </c>
      <c r="I16" s="49">
        <v>5</v>
      </c>
      <c r="J16" s="50">
        <v>10</v>
      </c>
      <c r="K16" s="51">
        <v>4</v>
      </c>
      <c r="L16" s="52" t="s">
        <v>152</v>
      </c>
      <c r="M16" s="53">
        <v>2</v>
      </c>
      <c r="N16" s="53">
        <v>3</v>
      </c>
      <c r="O16" s="53">
        <v>2</v>
      </c>
      <c r="P16" s="53">
        <v>4</v>
      </c>
      <c r="Q16" s="54"/>
      <c r="R16" s="54"/>
    </row>
    <row r="17" spans="1:18" s="15" customFormat="1" ht="30" customHeight="1" x14ac:dyDescent="0.25">
      <c r="A17" s="15">
        <v>1</v>
      </c>
      <c r="B17" s="15">
        <v>1</v>
      </c>
      <c r="C17" s="80" t="s">
        <v>198</v>
      </c>
      <c r="D17" s="80" t="s">
        <v>198</v>
      </c>
      <c r="E17" s="80" t="s">
        <v>649</v>
      </c>
      <c r="F17" s="80"/>
      <c r="G17" s="80">
        <v>1</v>
      </c>
      <c r="H17" s="80" t="s">
        <v>13</v>
      </c>
      <c r="I17" s="49">
        <v>3</v>
      </c>
      <c r="J17" s="50">
        <v>14</v>
      </c>
      <c r="K17" s="51">
        <v>3</v>
      </c>
      <c r="L17" s="52" t="s">
        <v>152</v>
      </c>
      <c r="M17" s="53">
        <v>3</v>
      </c>
      <c r="N17" s="53">
        <v>5</v>
      </c>
      <c r="O17" s="53">
        <v>1</v>
      </c>
      <c r="P17" s="53">
        <v>2</v>
      </c>
      <c r="Q17" s="54" t="s">
        <v>965</v>
      </c>
      <c r="R17" s="54" t="s">
        <v>966</v>
      </c>
    </row>
    <row r="18" spans="1:18" s="15" customFormat="1" ht="30" customHeight="1" x14ac:dyDescent="0.25">
      <c r="A18" s="15">
        <v>1</v>
      </c>
      <c r="B18" s="15">
        <v>2</v>
      </c>
      <c r="C18" s="80" t="s">
        <v>199</v>
      </c>
      <c r="D18" s="80" t="s">
        <v>973</v>
      </c>
      <c r="E18" s="80" t="s">
        <v>649</v>
      </c>
      <c r="F18" s="80"/>
      <c r="G18" s="80"/>
      <c r="H18" s="80" t="s">
        <v>13</v>
      </c>
      <c r="I18" s="49">
        <v>4</v>
      </c>
      <c r="J18" s="50">
        <v>10</v>
      </c>
      <c r="K18" s="51">
        <v>4</v>
      </c>
      <c r="L18" s="52" t="s">
        <v>152</v>
      </c>
      <c r="M18" s="53">
        <v>3</v>
      </c>
      <c r="N18" s="53">
        <v>3</v>
      </c>
      <c r="O18" s="53">
        <v>2</v>
      </c>
      <c r="P18" s="53">
        <v>3</v>
      </c>
      <c r="Q18" s="54" t="s">
        <v>974</v>
      </c>
      <c r="R18" s="54" t="s">
        <v>975</v>
      </c>
    </row>
    <row r="19" spans="1:18" s="15" customFormat="1" ht="30" customHeight="1" x14ac:dyDescent="0.25">
      <c r="A19" s="15">
        <v>1</v>
      </c>
      <c r="B19" s="15">
        <v>3</v>
      </c>
      <c r="C19" s="80" t="s">
        <v>203</v>
      </c>
      <c r="D19" s="80" t="s">
        <v>203</v>
      </c>
      <c r="E19" s="80" t="s">
        <v>649</v>
      </c>
      <c r="F19" s="80"/>
      <c r="G19" s="80"/>
      <c r="H19" s="80" t="s">
        <v>13</v>
      </c>
      <c r="I19" s="49">
        <v>4</v>
      </c>
      <c r="J19" s="50">
        <v>12</v>
      </c>
      <c r="K19" s="51">
        <v>3</v>
      </c>
      <c r="L19" s="52" t="s">
        <v>152</v>
      </c>
      <c r="M19" s="53">
        <v>4</v>
      </c>
      <c r="N19" s="53">
        <v>3</v>
      </c>
      <c r="O19" s="53">
        <v>3</v>
      </c>
      <c r="P19" s="53">
        <v>1</v>
      </c>
      <c r="Q19" s="54" t="s">
        <v>960</v>
      </c>
      <c r="R19" s="54" t="s">
        <v>961</v>
      </c>
    </row>
    <row r="20" spans="1:18" s="15" customFormat="1" ht="30" customHeight="1" x14ac:dyDescent="0.25">
      <c r="A20" s="15">
        <v>1</v>
      </c>
      <c r="B20" s="15">
        <v>4</v>
      </c>
      <c r="C20" s="80" t="s">
        <v>204</v>
      </c>
      <c r="D20" s="80" t="s">
        <v>962</v>
      </c>
      <c r="E20" s="80" t="s">
        <v>649</v>
      </c>
      <c r="F20" s="80"/>
      <c r="G20" s="80">
        <v>1</v>
      </c>
      <c r="H20" s="80" t="s">
        <v>13</v>
      </c>
      <c r="I20" s="49">
        <v>4</v>
      </c>
      <c r="J20" s="50">
        <v>14</v>
      </c>
      <c r="K20" s="51">
        <v>3</v>
      </c>
      <c r="L20" s="52" t="s">
        <v>152</v>
      </c>
      <c r="M20" s="53">
        <v>3</v>
      </c>
      <c r="N20" s="53">
        <v>5</v>
      </c>
      <c r="O20" s="53">
        <v>1</v>
      </c>
      <c r="P20" s="53">
        <v>2</v>
      </c>
      <c r="Q20" s="54" t="s">
        <v>963</v>
      </c>
      <c r="R20" s="54" t="s">
        <v>964</v>
      </c>
    </row>
    <row r="21" spans="1:18" s="15" customFormat="1" ht="30" customHeight="1" x14ac:dyDescent="0.25">
      <c r="A21" s="15">
        <v>1</v>
      </c>
      <c r="B21" s="15">
        <v>5</v>
      </c>
      <c r="C21" s="80" t="s">
        <v>205</v>
      </c>
      <c r="D21" s="80" t="s">
        <v>967</v>
      </c>
      <c r="E21" s="80" t="s">
        <v>649</v>
      </c>
      <c r="F21" s="80" t="s">
        <v>1467</v>
      </c>
      <c r="G21" s="80"/>
      <c r="H21" s="80" t="s">
        <v>13</v>
      </c>
      <c r="I21" s="49">
        <v>3</v>
      </c>
      <c r="J21" s="50">
        <v>12</v>
      </c>
      <c r="K21" s="51">
        <v>3</v>
      </c>
      <c r="L21" s="52" t="s">
        <v>152</v>
      </c>
      <c r="M21" s="53">
        <v>4</v>
      </c>
      <c r="N21" s="53">
        <v>4</v>
      </c>
      <c r="O21" s="53">
        <v>1</v>
      </c>
      <c r="P21" s="53">
        <v>2</v>
      </c>
      <c r="Q21" s="54" t="s">
        <v>968</v>
      </c>
      <c r="R21" s="54" t="s">
        <v>969</v>
      </c>
    </row>
    <row r="22" spans="1:18" s="15" customFormat="1" ht="30" customHeight="1" x14ac:dyDescent="0.25">
      <c r="A22" s="15">
        <v>1</v>
      </c>
      <c r="B22" s="15">
        <v>6</v>
      </c>
      <c r="C22" s="80" t="s">
        <v>206</v>
      </c>
      <c r="D22" s="80" t="s">
        <v>970</v>
      </c>
      <c r="E22" s="80" t="s">
        <v>649</v>
      </c>
      <c r="F22" s="80"/>
      <c r="G22" s="80"/>
      <c r="H22" s="80" t="s">
        <v>13</v>
      </c>
      <c r="I22" s="49">
        <v>3</v>
      </c>
      <c r="J22" s="50">
        <v>12</v>
      </c>
      <c r="K22" s="51">
        <v>3</v>
      </c>
      <c r="L22" s="52" t="s">
        <v>152</v>
      </c>
      <c r="M22" s="53">
        <v>3</v>
      </c>
      <c r="N22" s="53">
        <v>4</v>
      </c>
      <c r="O22" s="53">
        <v>2</v>
      </c>
      <c r="P22" s="53">
        <v>2</v>
      </c>
      <c r="Q22" s="54" t="s">
        <v>971</v>
      </c>
      <c r="R22" s="54" t="s">
        <v>972</v>
      </c>
    </row>
    <row r="23" spans="1:18" s="15" customFormat="1" ht="30" customHeight="1" x14ac:dyDescent="0.25">
      <c r="A23" s="15">
        <v>1</v>
      </c>
      <c r="B23" s="15">
        <v>1</v>
      </c>
      <c r="C23" s="80" t="s">
        <v>210</v>
      </c>
      <c r="D23" s="80" t="s">
        <v>1290</v>
      </c>
      <c r="E23" s="80" t="s">
        <v>650</v>
      </c>
      <c r="F23" s="80"/>
      <c r="G23" s="80">
        <v>1</v>
      </c>
      <c r="H23" s="80" t="s">
        <v>13</v>
      </c>
      <c r="I23" s="49">
        <v>4</v>
      </c>
      <c r="J23" s="50">
        <v>12</v>
      </c>
      <c r="K23" s="51">
        <v>3</v>
      </c>
      <c r="L23" s="52" t="s">
        <v>152</v>
      </c>
      <c r="M23" s="53">
        <v>2</v>
      </c>
      <c r="N23" s="53">
        <v>4</v>
      </c>
      <c r="O23" s="53">
        <v>3</v>
      </c>
      <c r="P23" s="53">
        <v>2</v>
      </c>
      <c r="Q23" s="54" t="s">
        <v>984</v>
      </c>
      <c r="R23" s="54" t="s">
        <v>985</v>
      </c>
    </row>
    <row r="24" spans="1:18" s="15" customFormat="1" ht="30" customHeight="1" x14ac:dyDescent="0.25">
      <c r="A24" s="15">
        <v>1</v>
      </c>
      <c r="B24" s="15">
        <v>2</v>
      </c>
      <c r="C24" s="80" t="s">
        <v>376</v>
      </c>
      <c r="D24" s="80" t="s">
        <v>1291</v>
      </c>
      <c r="E24" s="80" t="s">
        <v>650</v>
      </c>
      <c r="F24" s="80"/>
      <c r="G24" s="80"/>
      <c r="H24" s="80" t="s">
        <v>13</v>
      </c>
      <c r="I24" s="49">
        <v>4</v>
      </c>
      <c r="J24" s="50">
        <v>12</v>
      </c>
      <c r="K24" s="51">
        <v>4</v>
      </c>
      <c r="L24" s="52" t="s">
        <v>229</v>
      </c>
      <c r="M24" s="53">
        <v>2</v>
      </c>
      <c r="N24" s="53">
        <v>4</v>
      </c>
      <c r="O24" s="53">
        <v>2</v>
      </c>
      <c r="P24" s="53">
        <v>3</v>
      </c>
      <c r="Q24" s="54" t="s">
        <v>976</v>
      </c>
      <c r="R24" s="54" t="s">
        <v>977</v>
      </c>
    </row>
    <row r="25" spans="1:18" s="15" customFormat="1" ht="30" customHeight="1" x14ac:dyDescent="0.25">
      <c r="A25" s="15">
        <v>1</v>
      </c>
      <c r="B25" s="15">
        <v>2</v>
      </c>
      <c r="C25" s="80"/>
      <c r="D25" s="80" t="s">
        <v>1517</v>
      </c>
      <c r="E25" s="80" t="s">
        <v>1522</v>
      </c>
      <c r="F25" s="80"/>
      <c r="G25" s="80"/>
      <c r="H25" s="80" t="s">
        <v>13</v>
      </c>
      <c r="I25" s="49">
        <v>3</v>
      </c>
      <c r="J25" s="50">
        <v>12</v>
      </c>
      <c r="K25" s="51">
        <v>5</v>
      </c>
      <c r="L25" s="52" t="s">
        <v>152</v>
      </c>
      <c r="M25" s="53">
        <v>2</v>
      </c>
      <c r="N25" s="53">
        <v>5</v>
      </c>
      <c r="O25" s="53">
        <v>2</v>
      </c>
      <c r="P25" s="53">
        <v>2</v>
      </c>
      <c r="Q25" s="54" t="s">
        <v>1523</v>
      </c>
      <c r="R25" s="54" t="s">
        <v>1524</v>
      </c>
    </row>
    <row r="26" spans="1:18" s="15" customFormat="1" ht="30" customHeight="1" x14ac:dyDescent="0.25">
      <c r="A26" s="15">
        <v>1</v>
      </c>
      <c r="B26" s="15">
        <v>3</v>
      </c>
      <c r="C26" s="80"/>
      <c r="D26" s="80" t="s">
        <v>1518</v>
      </c>
      <c r="E26" s="80" t="s">
        <v>1522</v>
      </c>
      <c r="F26" s="80"/>
      <c r="G26" s="80"/>
      <c r="H26" s="80" t="s">
        <v>13</v>
      </c>
      <c r="I26" s="49">
        <v>5</v>
      </c>
      <c r="J26" s="50">
        <v>12</v>
      </c>
      <c r="K26" s="51">
        <v>5</v>
      </c>
      <c r="L26" s="52" t="s">
        <v>136</v>
      </c>
      <c r="M26" s="53">
        <v>3</v>
      </c>
      <c r="N26" s="53">
        <v>3</v>
      </c>
      <c r="O26" s="53">
        <v>2</v>
      </c>
      <c r="P26" s="53">
        <v>3</v>
      </c>
      <c r="Q26" s="54" t="s">
        <v>1525</v>
      </c>
      <c r="R26" s="54" t="s">
        <v>1526</v>
      </c>
    </row>
    <row r="27" spans="1:18" s="15" customFormat="1" ht="30" customHeight="1" x14ac:dyDescent="0.25">
      <c r="A27" s="15">
        <v>1</v>
      </c>
      <c r="B27" s="15">
        <v>6</v>
      </c>
      <c r="C27" s="80"/>
      <c r="D27" s="80" t="s">
        <v>1521</v>
      </c>
      <c r="E27" s="80" t="s">
        <v>1522</v>
      </c>
      <c r="F27" s="80"/>
      <c r="G27" s="80"/>
      <c r="H27" s="80" t="s">
        <v>13</v>
      </c>
      <c r="I27" s="49">
        <v>3</v>
      </c>
      <c r="J27" s="50">
        <v>14</v>
      </c>
      <c r="K27" s="51">
        <v>3</v>
      </c>
      <c r="L27" s="52" t="s">
        <v>152</v>
      </c>
      <c r="M27" s="53">
        <v>3</v>
      </c>
      <c r="N27" s="53">
        <v>3</v>
      </c>
      <c r="O27" s="53">
        <v>2</v>
      </c>
      <c r="P27" s="53">
        <v>3</v>
      </c>
      <c r="Q27" s="54" t="s">
        <v>1527</v>
      </c>
      <c r="R27" s="54" t="s">
        <v>1528</v>
      </c>
    </row>
    <row r="28" spans="1:18" s="15" customFormat="1" ht="30" customHeight="1" x14ac:dyDescent="0.25">
      <c r="A28" s="15">
        <v>1</v>
      </c>
      <c r="B28" s="15">
        <v>2</v>
      </c>
      <c r="C28" s="80"/>
      <c r="D28" s="80" t="s">
        <v>1536</v>
      </c>
      <c r="E28" s="80" t="s">
        <v>1541</v>
      </c>
      <c r="F28" s="80"/>
      <c r="G28" s="80"/>
      <c r="H28" s="80" t="s">
        <v>13</v>
      </c>
      <c r="I28" s="49">
        <v>4</v>
      </c>
      <c r="J28" s="50">
        <v>14</v>
      </c>
      <c r="K28" s="51">
        <v>3</v>
      </c>
      <c r="L28" s="52" t="s">
        <v>152</v>
      </c>
      <c r="M28" s="53">
        <v>2</v>
      </c>
      <c r="N28" s="53">
        <v>6</v>
      </c>
      <c r="O28" s="53">
        <v>1</v>
      </c>
      <c r="P28" s="53">
        <v>2</v>
      </c>
      <c r="Q28" s="54" t="s">
        <v>1546</v>
      </c>
      <c r="R28" s="54" t="s">
        <v>1547</v>
      </c>
    </row>
    <row r="29" spans="1:18" s="15" customFormat="1" ht="30" customHeight="1" x14ac:dyDescent="0.25">
      <c r="A29" s="15">
        <v>1</v>
      </c>
      <c r="B29" s="15">
        <v>3</v>
      </c>
      <c r="C29" s="80"/>
      <c r="D29" s="80" t="s">
        <v>1537</v>
      </c>
      <c r="E29" s="80" t="s">
        <v>1541</v>
      </c>
      <c r="F29" s="80"/>
      <c r="G29" s="80"/>
      <c r="H29" s="80" t="s">
        <v>13</v>
      </c>
      <c r="I29" s="49">
        <v>3</v>
      </c>
      <c r="J29" s="50">
        <v>14</v>
      </c>
      <c r="K29" s="51">
        <v>3</v>
      </c>
      <c r="L29" s="52" t="s">
        <v>152</v>
      </c>
      <c r="M29" s="53">
        <v>2</v>
      </c>
      <c r="N29" s="53">
        <v>4</v>
      </c>
      <c r="O29" s="53">
        <v>2</v>
      </c>
      <c r="P29" s="53">
        <v>3</v>
      </c>
      <c r="Q29" s="54" t="s">
        <v>1544</v>
      </c>
      <c r="R29" s="54" t="s">
        <v>1545</v>
      </c>
    </row>
    <row r="30" spans="1:18" s="15" customFormat="1" ht="30" customHeight="1" x14ac:dyDescent="0.25">
      <c r="A30" s="15">
        <v>1</v>
      </c>
      <c r="B30" s="15">
        <v>3</v>
      </c>
      <c r="C30" s="80"/>
      <c r="D30" s="80" t="s">
        <v>1557</v>
      </c>
      <c r="E30" s="80" t="s">
        <v>1555</v>
      </c>
      <c r="F30" s="80"/>
      <c r="G30" s="80"/>
      <c r="H30" s="80" t="s">
        <v>13</v>
      </c>
      <c r="I30" s="49">
        <v>5</v>
      </c>
      <c r="J30" s="50">
        <v>10</v>
      </c>
      <c r="K30" s="51">
        <v>4</v>
      </c>
      <c r="L30" s="52" t="s">
        <v>152</v>
      </c>
      <c r="M30" s="53">
        <v>2</v>
      </c>
      <c r="N30" s="53">
        <v>4</v>
      </c>
      <c r="O30" s="53">
        <v>1</v>
      </c>
      <c r="P30" s="53">
        <v>4</v>
      </c>
      <c r="Q30" s="54"/>
      <c r="R30" s="54"/>
    </row>
    <row r="31" spans="1:18" s="15" customFormat="1" ht="30" customHeight="1" x14ac:dyDescent="0.25">
      <c r="A31" s="15">
        <v>1</v>
      </c>
      <c r="B31" s="15">
        <v>3</v>
      </c>
      <c r="C31" s="80" t="s">
        <v>214</v>
      </c>
      <c r="D31" s="80" t="s">
        <v>978</v>
      </c>
      <c r="E31" s="80" t="s">
        <v>651</v>
      </c>
      <c r="F31" s="80"/>
      <c r="G31" s="80"/>
      <c r="H31" s="80" t="s">
        <v>13</v>
      </c>
      <c r="I31" s="49">
        <v>3</v>
      </c>
      <c r="J31" s="50">
        <v>12</v>
      </c>
      <c r="K31" s="51">
        <v>3</v>
      </c>
      <c r="L31" s="52" t="s">
        <v>229</v>
      </c>
      <c r="M31" s="53">
        <v>4</v>
      </c>
      <c r="N31" s="53">
        <v>4</v>
      </c>
      <c r="O31" s="53">
        <v>1</v>
      </c>
      <c r="P31" s="53">
        <v>2</v>
      </c>
      <c r="Q31" s="54" t="s">
        <v>979</v>
      </c>
      <c r="R31" s="54" t="s">
        <v>980</v>
      </c>
    </row>
    <row r="32" spans="1:18" s="15" customFormat="1" ht="30" customHeight="1" x14ac:dyDescent="0.25">
      <c r="A32" s="15">
        <v>1</v>
      </c>
      <c r="B32" s="15">
        <v>4</v>
      </c>
      <c r="C32" s="80" t="s">
        <v>215</v>
      </c>
      <c r="D32" s="80" t="s">
        <v>981</v>
      </c>
      <c r="E32" s="80" t="s">
        <v>651</v>
      </c>
      <c r="F32" s="80"/>
      <c r="G32" s="80"/>
      <c r="H32" s="80" t="s">
        <v>13</v>
      </c>
      <c r="I32" s="49">
        <v>3</v>
      </c>
      <c r="J32" s="50">
        <v>12</v>
      </c>
      <c r="K32" s="51">
        <v>3</v>
      </c>
      <c r="L32" s="52" t="s">
        <v>152</v>
      </c>
      <c r="M32" s="53">
        <v>3</v>
      </c>
      <c r="N32" s="53">
        <v>4</v>
      </c>
      <c r="O32" s="53">
        <v>2</v>
      </c>
      <c r="P32" s="53">
        <v>2</v>
      </c>
      <c r="Q32" s="54" t="s">
        <v>982</v>
      </c>
      <c r="R32" s="54" t="s">
        <v>983</v>
      </c>
    </row>
    <row r="33" spans="3:18" s="15" customFormat="1" ht="30" customHeight="1" x14ac:dyDescent="0.25">
      <c r="C33" s="94"/>
      <c r="I33" s="386"/>
      <c r="J33" s="386"/>
      <c r="K33" s="22"/>
      <c r="L33" s="386"/>
      <c r="M33" s="386"/>
      <c r="N33" s="386"/>
      <c r="O33" s="386"/>
      <c r="P33" s="386"/>
      <c r="Q33" s="17"/>
      <c r="R33" s="17"/>
    </row>
    <row r="34" spans="3:18" s="15" customFormat="1" ht="30" customHeight="1" x14ac:dyDescent="0.25">
      <c r="C34" s="94"/>
      <c r="I34" s="386"/>
      <c r="J34" s="386"/>
      <c r="K34" s="22"/>
      <c r="L34" s="386"/>
      <c r="M34" s="386"/>
      <c r="N34" s="386"/>
      <c r="O34" s="386"/>
      <c r="P34" s="386"/>
      <c r="Q34" s="17"/>
      <c r="R34" s="17"/>
    </row>
    <row r="35" spans="3:18" s="15" customFormat="1" ht="30" customHeight="1" x14ac:dyDescent="0.25">
      <c r="C35" s="94"/>
      <c r="I35" s="386"/>
      <c r="J35" s="386"/>
      <c r="K35" s="22"/>
      <c r="L35" s="386"/>
      <c r="M35" s="386"/>
      <c r="N35" s="386"/>
      <c r="O35" s="386"/>
      <c r="P35" s="386"/>
      <c r="Q35" s="17"/>
      <c r="R35" s="17"/>
    </row>
    <row r="36" spans="3:18" s="15" customFormat="1" ht="30" customHeight="1" x14ac:dyDescent="0.25">
      <c r="C36" s="94"/>
      <c r="I36" s="386"/>
      <c r="J36" s="386"/>
      <c r="K36" s="22"/>
      <c r="L36" s="386"/>
      <c r="M36" s="386"/>
      <c r="N36" s="386"/>
      <c r="O36" s="386"/>
      <c r="P36" s="386"/>
      <c r="Q36" s="17"/>
      <c r="R36" s="17"/>
    </row>
    <row r="37" spans="3:18" s="15" customFormat="1" ht="30" customHeight="1" x14ac:dyDescent="0.25">
      <c r="C37" s="94"/>
      <c r="I37" s="386"/>
      <c r="J37" s="386"/>
      <c r="K37" s="22"/>
      <c r="L37" s="386"/>
      <c r="M37" s="386"/>
      <c r="N37" s="386"/>
      <c r="O37" s="386"/>
      <c r="P37" s="386"/>
      <c r="Q37" s="17"/>
      <c r="R37" s="17"/>
    </row>
    <row r="38" spans="3:18" s="15" customFormat="1" ht="30" customHeight="1" x14ac:dyDescent="0.25">
      <c r="C38" s="94"/>
      <c r="I38" s="386"/>
      <c r="J38" s="386"/>
      <c r="K38" s="22"/>
      <c r="L38" s="386"/>
      <c r="M38" s="386"/>
      <c r="N38" s="386"/>
      <c r="O38" s="386"/>
      <c r="P38" s="386"/>
      <c r="Q38" s="17"/>
      <c r="R38" s="17"/>
    </row>
    <row r="39" spans="3:18" s="15" customFormat="1" ht="30" customHeight="1" x14ac:dyDescent="0.25">
      <c r="C39" s="94"/>
      <c r="I39" s="386"/>
      <c r="J39" s="386"/>
      <c r="K39" s="22"/>
      <c r="L39" s="386"/>
      <c r="M39" s="386"/>
      <c r="N39" s="386"/>
      <c r="O39" s="386"/>
      <c r="P39" s="386"/>
      <c r="Q39" s="17"/>
      <c r="R39" s="17"/>
    </row>
    <row r="40" spans="3:18" s="15" customFormat="1" ht="30" customHeight="1" x14ac:dyDescent="0.25">
      <c r="C40" s="94"/>
      <c r="I40" s="386"/>
      <c r="J40" s="386"/>
      <c r="K40" s="22"/>
      <c r="L40" s="386"/>
      <c r="M40" s="386"/>
      <c r="N40" s="386"/>
      <c r="O40" s="386"/>
      <c r="P40" s="386"/>
      <c r="Q40" s="17"/>
      <c r="R40" s="17"/>
    </row>
    <row r="41" spans="3:18" s="15" customFormat="1" ht="30" customHeight="1" x14ac:dyDescent="0.25">
      <c r="C41" s="94"/>
      <c r="I41" s="386"/>
      <c r="J41" s="386"/>
      <c r="K41" s="22"/>
      <c r="L41" s="386"/>
      <c r="M41" s="386"/>
      <c r="N41" s="386"/>
      <c r="O41" s="386"/>
      <c r="P41" s="386"/>
      <c r="Q41" s="17"/>
      <c r="R41" s="17"/>
    </row>
    <row r="42" spans="3:18" s="15" customFormat="1" ht="30" customHeight="1" x14ac:dyDescent="0.25">
      <c r="C42" s="94"/>
      <c r="I42" s="386"/>
      <c r="J42" s="386"/>
      <c r="K42" s="22"/>
      <c r="L42" s="386"/>
      <c r="M42" s="386"/>
      <c r="N42" s="386"/>
      <c r="O42" s="386"/>
      <c r="P42" s="386"/>
      <c r="Q42" s="17"/>
      <c r="R42" s="17"/>
    </row>
    <row r="43" spans="3:18" s="15" customFormat="1" ht="30" customHeight="1" x14ac:dyDescent="0.25">
      <c r="C43" s="94"/>
      <c r="I43" s="386"/>
      <c r="J43" s="386"/>
      <c r="K43" s="22"/>
      <c r="L43" s="386"/>
      <c r="M43" s="386"/>
      <c r="N43" s="386"/>
      <c r="O43" s="386"/>
      <c r="P43" s="386"/>
      <c r="Q43" s="17"/>
      <c r="R43" s="17"/>
    </row>
    <row r="44" spans="3:18" s="15" customFormat="1" ht="30" customHeight="1" x14ac:dyDescent="0.25">
      <c r="C44" s="94"/>
      <c r="I44" s="386"/>
      <c r="J44" s="386"/>
      <c r="K44" s="22"/>
      <c r="L44" s="386"/>
      <c r="M44" s="386"/>
      <c r="N44" s="386"/>
      <c r="O44" s="386"/>
      <c r="P44" s="386"/>
      <c r="Q44" s="17"/>
      <c r="R44" s="17"/>
    </row>
    <row r="45" spans="3:18" s="15" customFormat="1" ht="30" customHeight="1" x14ac:dyDescent="0.25">
      <c r="C45" s="94"/>
      <c r="I45" s="386"/>
      <c r="J45" s="386"/>
      <c r="K45" s="22"/>
      <c r="L45" s="386"/>
      <c r="M45" s="386"/>
      <c r="N45" s="386"/>
      <c r="O45" s="386"/>
      <c r="P45" s="386"/>
      <c r="Q45" s="17"/>
      <c r="R45" s="17"/>
    </row>
    <row r="46" spans="3:18" s="15" customFormat="1" ht="30" customHeight="1" x14ac:dyDescent="0.25">
      <c r="C46" s="94"/>
      <c r="I46" s="386"/>
      <c r="J46" s="386"/>
      <c r="K46" s="22"/>
      <c r="L46" s="386"/>
      <c r="M46" s="386"/>
      <c r="N46" s="386"/>
      <c r="O46" s="386"/>
      <c r="P46" s="386"/>
      <c r="Q46" s="17"/>
      <c r="R46" s="17"/>
    </row>
    <row r="47" spans="3:18" s="15" customFormat="1" ht="30" customHeight="1" x14ac:dyDescent="0.25">
      <c r="C47" s="94"/>
      <c r="I47" s="386"/>
      <c r="J47" s="386"/>
      <c r="K47" s="22"/>
      <c r="L47" s="386"/>
      <c r="M47" s="386"/>
      <c r="N47" s="386"/>
      <c r="O47" s="386"/>
      <c r="P47" s="386"/>
      <c r="Q47" s="17"/>
      <c r="R47" s="17"/>
    </row>
    <row r="48" spans="3:18" s="15" customFormat="1" ht="30" customHeight="1" x14ac:dyDescent="0.25">
      <c r="C48" s="94"/>
      <c r="I48" s="386"/>
      <c r="J48" s="386"/>
      <c r="K48" s="22"/>
      <c r="L48" s="386"/>
      <c r="M48" s="386"/>
      <c r="N48" s="386"/>
      <c r="O48" s="386"/>
      <c r="P48" s="386"/>
      <c r="Q48" s="17"/>
      <c r="R48" s="17"/>
    </row>
    <row r="49" spans="3:18" s="15" customFormat="1" ht="30" customHeight="1" x14ac:dyDescent="0.25">
      <c r="C49" s="94"/>
      <c r="I49" s="386"/>
      <c r="J49" s="386"/>
      <c r="K49" s="22"/>
      <c r="L49" s="386"/>
      <c r="M49" s="386"/>
      <c r="N49" s="386"/>
      <c r="O49" s="386"/>
      <c r="P49" s="386"/>
      <c r="Q49" s="17"/>
      <c r="R49" s="17"/>
    </row>
    <row r="50" spans="3:18" s="15" customFormat="1" ht="30" customHeight="1" x14ac:dyDescent="0.25">
      <c r="C50" s="94"/>
      <c r="I50" s="386"/>
      <c r="J50" s="386"/>
      <c r="K50" s="22"/>
      <c r="L50" s="386"/>
      <c r="M50" s="386"/>
      <c r="N50" s="386"/>
      <c r="O50" s="386"/>
      <c r="P50" s="386"/>
      <c r="Q50" s="17"/>
      <c r="R50" s="17"/>
    </row>
    <row r="51" spans="3:18" s="15" customFormat="1" ht="30" customHeight="1" x14ac:dyDescent="0.25">
      <c r="C51" s="94"/>
      <c r="I51" s="386"/>
      <c r="J51" s="386"/>
      <c r="K51" s="22"/>
      <c r="L51" s="386"/>
      <c r="M51" s="386"/>
      <c r="N51" s="386"/>
      <c r="O51" s="386"/>
      <c r="P51" s="386"/>
      <c r="Q51" s="17"/>
      <c r="R51" s="17"/>
    </row>
    <row r="52" spans="3:18" s="15" customFormat="1" ht="30" customHeight="1" x14ac:dyDescent="0.25">
      <c r="C52" s="94"/>
      <c r="I52" s="386"/>
      <c r="J52" s="386"/>
      <c r="K52" s="22"/>
      <c r="L52" s="386"/>
      <c r="M52" s="386"/>
      <c r="N52" s="386"/>
      <c r="O52" s="386"/>
      <c r="P52" s="386"/>
      <c r="Q52" s="17"/>
      <c r="R52" s="17"/>
    </row>
    <row r="53" spans="3:18" s="15" customFormat="1" ht="30" customHeight="1" x14ac:dyDescent="0.25">
      <c r="C53" s="94"/>
      <c r="I53" s="386"/>
      <c r="J53" s="386"/>
      <c r="K53" s="22"/>
      <c r="L53" s="386"/>
      <c r="M53" s="386"/>
      <c r="N53" s="386"/>
      <c r="O53" s="386"/>
      <c r="P53" s="386"/>
      <c r="Q53" s="17"/>
      <c r="R53" s="17"/>
    </row>
    <row r="54" spans="3:18" s="15" customFormat="1" ht="30" customHeight="1" x14ac:dyDescent="0.25">
      <c r="C54" s="94"/>
      <c r="I54" s="386"/>
      <c r="J54" s="386"/>
      <c r="K54" s="22"/>
      <c r="L54" s="386"/>
      <c r="M54" s="386"/>
      <c r="N54" s="386"/>
      <c r="O54" s="386"/>
      <c r="P54" s="386"/>
      <c r="Q54" s="17"/>
      <c r="R54" s="17"/>
    </row>
    <row r="55" spans="3:18" s="15" customFormat="1" ht="30" customHeight="1" x14ac:dyDescent="0.25">
      <c r="C55" s="94"/>
      <c r="I55" s="386"/>
      <c r="J55" s="386"/>
      <c r="K55" s="22"/>
      <c r="L55" s="386"/>
      <c r="M55" s="386"/>
      <c r="N55" s="386"/>
      <c r="O55" s="386"/>
      <c r="P55" s="386"/>
      <c r="Q55" s="17"/>
      <c r="R55" s="17"/>
    </row>
    <row r="56" spans="3:18" s="15" customFormat="1" ht="30" customHeight="1" x14ac:dyDescent="0.25">
      <c r="C56" s="94"/>
      <c r="I56" s="386"/>
      <c r="J56" s="386"/>
      <c r="K56" s="22"/>
      <c r="L56" s="386"/>
      <c r="M56" s="386"/>
      <c r="N56" s="386"/>
      <c r="O56" s="386"/>
      <c r="P56" s="386"/>
      <c r="Q56" s="17"/>
      <c r="R56" s="17"/>
    </row>
    <row r="57" spans="3:18" s="15" customFormat="1" ht="30" customHeight="1" x14ac:dyDescent="0.25">
      <c r="C57" s="94"/>
      <c r="I57" s="386"/>
      <c r="J57" s="386"/>
      <c r="K57" s="22"/>
      <c r="L57" s="386"/>
      <c r="M57" s="386"/>
      <c r="N57" s="386"/>
      <c r="O57" s="386"/>
      <c r="P57" s="386"/>
      <c r="Q57" s="17"/>
      <c r="R57" s="17"/>
    </row>
    <row r="58" spans="3:18" s="15" customFormat="1" ht="30" customHeight="1" x14ac:dyDescent="0.25">
      <c r="C58" s="94"/>
      <c r="I58" s="386"/>
      <c r="J58" s="386"/>
      <c r="K58" s="22"/>
      <c r="L58" s="386"/>
      <c r="M58" s="386"/>
      <c r="N58" s="386"/>
      <c r="O58" s="386"/>
      <c r="P58" s="386"/>
      <c r="Q58" s="17"/>
      <c r="R58" s="17"/>
    </row>
    <row r="59" spans="3:18" s="15" customFormat="1" ht="30" customHeight="1" x14ac:dyDescent="0.25">
      <c r="C59" s="94"/>
      <c r="I59" s="386"/>
      <c r="J59" s="386"/>
      <c r="K59" s="22"/>
      <c r="L59" s="386"/>
      <c r="M59" s="386"/>
      <c r="N59" s="386"/>
      <c r="O59" s="386"/>
      <c r="P59" s="386"/>
      <c r="Q59" s="17"/>
      <c r="R59" s="17"/>
    </row>
    <row r="60" spans="3:18" s="15" customFormat="1" ht="30" customHeight="1" x14ac:dyDescent="0.25">
      <c r="C60" s="94"/>
      <c r="I60" s="386"/>
      <c r="J60" s="386"/>
      <c r="K60" s="22"/>
      <c r="L60" s="386"/>
      <c r="M60" s="386"/>
      <c r="N60" s="386"/>
      <c r="O60" s="386"/>
      <c r="P60" s="386"/>
      <c r="Q60" s="17"/>
      <c r="R60" s="17"/>
    </row>
    <row r="61" spans="3:18" s="15" customFormat="1" ht="30" customHeight="1" x14ac:dyDescent="0.25">
      <c r="C61" s="94"/>
      <c r="I61" s="386"/>
      <c r="J61" s="386"/>
      <c r="K61" s="22"/>
      <c r="L61" s="386"/>
      <c r="M61" s="386"/>
      <c r="N61" s="386"/>
      <c r="O61" s="386"/>
      <c r="P61" s="386"/>
      <c r="Q61" s="17"/>
      <c r="R61" s="17"/>
    </row>
    <row r="62" spans="3:18" s="15" customFormat="1" ht="30" customHeight="1" x14ac:dyDescent="0.25">
      <c r="C62" s="94"/>
      <c r="I62" s="386"/>
      <c r="J62" s="386"/>
      <c r="K62" s="22"/>
      <c r="L62" s="386"/>
      <c r="M62" s="386"/>
      <c r="N62" s="386"/>
      <c r="O62" s="386"/>
      <c r="P62" s="386"/>
      <c r="Q62" s="17"/>
      <c r="R62" s="17"/>
    </row>
  </sheetData>
  <autoFilter ref="A12:R32"/>
  <mergeCells count="9">
    <mergeCell ref="E7:F7"/>
    <mergeCell ref="E8:F8"/>
    <mergeCell ref="E9:F9"/>
    <mergeCell ref="E1:F1"/>
    <mergeCell ref="E2:F2"/>
    <mergeCell ref="E3:F3"/>
    <mergeCell ref="E4:F4"/>
    <mergeCell ref="E5:F5"/>
    <mergeCell ref="E6:F6"/>
  </mergeCells>
  <conditionalFormatting sqref="C13:H32">
    <cfRule type="expression" dxfId="19" priority="5">
      <formula>$H13="Eclaireur"</formula>
    </cfRule>
    <cfRule type="expression" dxfId="18" priority="6">
      <formula>$H13="Mage"</formula>
    </cfRule>
    <cfRule type="expression" dxfId="17" priority="7">
      <formula>$H13="Guerrier"</formula>
    </cfRule>
    <cfRule type="expression" dxfId="16" priority="8">
      <formula>$H13="Soigneur"</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9"/>
  <sheetViews>
    <sheetView zoomScaleNormal="100" workbookViewId="0">
      <pane xSplit="4" ySplit="12" topLeftCell="E13" activePane="bottomRight" state="frozen"/>
      <selection pane="topRight" activeCell="C1" sqref="C1"/>
      <selection pane="bottomLeft" activeCell="A3" sqref="A3"/>
      <selection pane="bottomRight" activeCell="K23" sqref="K23"/>
    </sheetView>
  </sheetViews>
  <sheetFormatPr baseColWidth="10" defaultRowHeight="30" customHeight="1" x14ac:dyDescent="0.25"/>
  <cols>
    <col min="1" max="2" width="3" style="353" bestFit="1" customWidth="1"/>
    <col min="3" max="3" width="19.42578125" style="25" bestFit="1" customWidth="1"/>
    <col min="4" max="4" width="19.42578125" style="353" bestFit="1" customWidth="1"/>
    <col min="5" max="5" width="5.5703125" style="353" bestFit="1" customWidth="1"/>
    <col min="6" max="6" width="1.7109375" style="353" bestFit="1" customWidth="1"/>
    <col min="7" max="7" width="3.7109375" style="353" bestFit="1" customWidth="1"/>
    <col min="8" max="8" width="8.85546875" style="353" bestFit="1" customWidth="1"/>
    <col min="9" max="10" width="5.7109375" style="389" customWidth="1"/>
    <col min="11" max="11" width="5.7109375" style="14" customWidth="1"/>
    <col min="12" max="12" width="4.7109375" style="389" customWidth="1"/>
    <col min="13" max="16" width="5.7109375" style="389" customWidth="1"/>
    <col min="17" max="17" width="100.7109375" style="18" customWidth="1"/>
    <col min="18" max="18" width="130.7109375" style="18" customWidth="1"/>
    <col min="19" max="16384" width="11.42578125" style="353"/>
  </cols>
  <sheetData>
    <row r="1" spans="1:18" ht="15" x14ac:dyDescent="0.25">
      <c r="E1" s="415" t="s">
        <v>1464</v>
      </c>
      <c r="F1" s="415"/>
      <c r="I1" s="336">
        <f>SUM(I28:I29)/2</f>
        <v>5</v>
      </c>
      <c r="J1" s="336">
        <f t="shared" ref="J1:K1" si="0">SUM(J28:J29)/2</f>
        <v>11</v>
      </c>
      <c r="K1" s="336">
        <f t="shared" si="0"/>
        <v>4.5</v>
      </c>
      <c r="M1" s="336">
        <f t="shared" ref="M1:P1" si="1">SUM(M28:M29)/2</f>
        <v>2.5</v>
      </c>
      <c r="N1" s="336">
        <f t="shared" si="1"/>
        <v>2.5</v>
      </c>
      <c r="O1" s="336">
        <f t="shared" si="1"/>
        <v>2.5</v>
      </c>
      <c r="P1" s="336">
        <f t="shared" si="1"/>
        <v>4</v>
      </c>
    </row>
    <row r="2" spans="1:18" ht="15" x14ac:dyDescent="0.25">
      <c r="E2" s="415" t="s">
        <v>1555</v>
      </c>
      <c r="F2" s="415"/>
      <c r="I2" s="336">
        <f>SUM(I27:I27)/1</f>
        <v>4</v>
      </c>
      <c r="J2" s="336">
        <f t="shared" ref="J2:K2" si="2">SUM(J27:J27)/1</f>
        <v>12</v>
      </c>
      <c r="K2" s="336">
        <f t="shared" si="2"/>
        <v>3</v>
      </c>
      <c r="M2" s="336">
        <f t="shared" ref="M2:P2" si="3">SUM(M27:M27)/1</f>
        <v>2</v>
      </c>
      <c r="N2" s="336">
        <f t="shared" si="3"/>
        <v>3</v>
      </c>
      <c r="O2" s="336">
        <f t="shared" si="3"/>
        <v>2</v>
      </c>
      <c r="P2" s="336">
        <f t="shared" si="3"/>
        <v>4</v>
      </c>
    </row>
    <row r="3" spans="1:18" ht="15" x14ac:dyDescent="0.25">
      <c r="E3" s="415" t="s">
        <v>1541</v>
      </c>
      <c r="F3" s="415"/>
      <c r="I3" s="336">
        <f>SUM(I26:I26)/1</f>
        <v>4</v>
      </c>
      <c r="J3" s="336">
        <f t="shared" ref="J3:K3" si="4">SUM(J26:J26)/1</f>
        <v>10</v>
      </c>
      <c r="K3" s="336">
        <f t="shared" si="4"/>
        <v>4</v>
      </c>
      <c r="M3" s="336">
        <f t="shared" ref="M3:P3" si="5">SUM(M26:M26)/1</f>
        <v>3</v>
      </c>
      <c r="N3" s="336">
        <f t="shared" si="5"/>
        <v>3</v>
      </c>
      <c r="O3" s="336">
        <f t="shared" si="5"/>
        <v>3</v>
      </c>
      <c r="P3" s="336">
        <f t="shared" si="5"/>
        <v>3</v>
      </c>
    </row>
    <row r="4" spans="1:18" ht="15" x14ac:dyDescent="0.25">
      <c r="E4" s="415" t="s">
        <v>1522</v>
      </c>
      <c r="F4" s="415"/>
      <c r="I4" s="336">
        <f>SUM(I25:I25)/1</f>
        <v>4</v>
      </c>
      <c r="J4" s="336">
        <f t="shared" ref="J4:K4" si="6">SUM(J25:J25)/1</f>
        <v>12</v>
      </c>
      <c r="K4" s="336">
        <f t="shared" si="6"/>
        <v>3</v>
      </c>
      <c r="M4" s="336">
        <f t="shared" ref="M4:P4" si="7">SUM(M25:M25)/1</f>
        <v>1</v>
      </c>
      <c r="N4" s="336">
        <f t="shared" si="7"/>
        <v>3</v>
      </c>
      <c r="O4" s="336">
        <f t="shared" si="7"/>
        <v>2</v>
      </c>
      <c r="P4" s="336">
        <f t="shared" si="7"/>
        <v>5</v>
      </c>
    </row>
    <row r="5" spans="1:18" ht="15" x14ac:dyDescent="0.25">
      <c r="E5" s="415" t="s">
        <v>650</v>
      </c>
      <c r="F5" s="415"/>
      <c r="I5" s="336">
        <f>SUM(I23:I24)/2</f>
        <v>4</v>
      </c>
      <c r="J5" s="336">
        <f t="shared" ref="J5:K5" si="8">SUM(J23:J24)/2</f>
        <v>9</v>
      </c>
      <c r="K5" s="336">
        <f t="shared" si="8"/>
        <v>3.5</v>
      </c>
      <c r="M5" s="336">
        <f t="shared" ref="M5:P5" si="9">SUM(M23:M24)/2</f>
        <v>1.5</v>
      </c>
      <c r="N5" s="336">
        <f t="shared" si="9"/>
        <v>2.5</v>
      </c>
      <c r="O5" s="336">
        <f t="shared" si="9"/>
        <v>2.5</v>
      </c>
      <c r="P5" s="336">
        <f t="shared" si="9"/>
        <v>4.5</v>
      </c>
    </row>
    <row r="6" spans="1:18" ht="15" x14ac:dyDescent="0.25">
      <c r="E6" s="415" t="s">
        <v>649</v>
      </c>
      <c r="F6" s="415"/>
      <c r="I6" s="336">
        <f>SUM(I17:I22)/6</f>
        <v>4.333333333333333</v>
      </c>
      <c r="J6" s="336">
        <f t="shared" ref="J6:K6" si="10">SUM(J17:J22)/6</f>
        <v>9.6666666666666661</v>
      </c>
      <c r="K6" s="336">
        <f t="shared" si="10"/>
        <v>4.5</v>
      </c>
      <c r="M6" s="336">
        <f t="shared" ref="M6:P6" si="11">SUM(M17:M22)/6</f>
        <v>2.6666666666666665</v>
      </c>
      <c r="N6" s="336">
        <f t="shared" si="11"/>
        <v>2.6666666666666665</v>
      </c>
      <c r="O6" s="336">
        <f t="shared" si="11"/>
        <v>2</v>
      </c>
      <c r="P6" s="336">
        <f t="shared" si="11"/>
        <v>3.8333333333333335</v>
      </c>
    </row>
    <row r="7" spans="1:18" ht="15" x14ac:dyDescent="0.25">
      <c r="E7" s="415" t="s">
        <v>864</v>
      </c>
      <c r="F7" s="415"/>
      <c r="I7" s="336">
        <f>SUM(I16:I16)/1</f>
        <v>5</v>
      </c>
      <c r="J7" s="336">
        <f t="shared" ref="J7:K7" si="12">SUM(J16:J16)/1</f>
        <v>10</v>
      </c>
      <c r="K7" s="336">
        <f t="shared" si="12"/>
        <v>4</v>
      </c>
      <c r="M7" s="336">
        <f t="shared" ref="M7:P7" si="13">SUM(M16:M16)/1</f>
        <v>4</v>
      </c>
      <c r="N7" s="336">
        <f t="shared" si="13"/>
        <v>2</v>
      </c>
      <c r="O7" s="336">
        <f t="shared" si="13"/>
        <v>2</v>
      </c>
      <c r="P7" s="336">
        <f t="shared" si="13"/>
        <v>3</v>
      </c>
    </row>
    <row r="8" spans="1:18" ht="15" x14ac:dyDescent="0.25">
      <c r="E8" s="415" t="s">
        <v>654</v>
      </c>
      <c r="F8" s="415"/>
      <c r="I8" s="336">
        <f>SUM(I15:I15)/1</f>
        <v>4</v>
      </c>
      <c r="J8" s="336">
        <f t="shared" ref="J8:K8" si="14">SUM(J15:J15)/1</f>
        <v>10</v>
      </c>
      <c r="K8" s="336">
        <f t="shared" si="14"/>
        <v>4</v>
      </c>
      <c r="M8" s="336">
        <f t="shared" ref="M8:P8" si="15">SUM(M15:M15)/1</f>
        <v>2</v>
      </c>
      <c r="N8" s="336">
        <f t="shared" si="15"/>
        <v>3</v>
      </c>
      <c r="O8" s="336">
        <f t="shared" si="15"/>
        <v>2</v>
      </c>
      <c r="P8" s="336">
        <f t="shared" si="15"/>
        <v>4</v>
      </c>
    </row>
    <row r="9" spans="1:18" ht="15" x14ac:dyDescent="0.25">
      <c r="E9" s="415" t="s">
        <v>648</v>
      </c>
      <c r="F9" s="415"/>
      <c r="I9" s="336">
        <f>SUM(I13:I14)/2</f>
        <v>4.5</v>
      </c>
      <c r="J9" s="336">
        <f t="shared" ref="J9:K9" si="16">SUM(J13:J14)/2</f>
        <v>8</v>
      </c>
      <c r="K9" s="336">
        <f t="shared" si="16"/>
        <v>5</v>
      </c>
      <c r="M9" s="336">
        <f t="shared" ref="M9:P9" si="17">SUM(M13:M14)/2</f>
        <v>2.5</v>
      </c>
      <c r="N9" s="336">
        <f t="shared" si="17"/>
        <v>1.5</v>
      </c>
      <c r="O9" s="336">
        <f t="shared" si="17"/>
        <v>2.5</v>
      </c>
      <c r="P9" s="336">
        <f t="shared" si="17"/>
        <v>4.5</v>
      </c>
    </row>
    <row r="10" spans="1:18" ht="15" x14ac:dyDescent="0.25">
      <c r="A10" s="353">
        <f>SUM(A13:A29)</f>
        <v>17</v>
      </c>
      <c r="I10" s="336">
        <f>SUM(I13:I29)/$A10</f>
        <v>4.3529411764705879</v>
      </c>
      <c r="J10" s="336">
        <f t="shared" ref="J10:K10" si="18">SUM(J13:J29)/$A10</f>
        <v>9.882352941176471</v>
      </c>
      <c r="K10" s="336">
        <f t="shared" si="18"/>
        <v>4.1764705882352944</v>
      </c>
      <c r="M10" s="336">
        <f t="shared" ref="M10:P10" si="19">SUM(M13:M29)/$A10</f>
        <v>2.4117647058823528</v>
      </c>
      <c r="N10" s="336">
        <f t="shared" si="19"/>
        <v>2.5294117647058822</v>
      </c>
      <c r="O10" s="336">
        <f t="shared" si="19"/>
        <v>2.2352941176470589</v>
      </c>
      <c r="P10" s="336">
        <f t="shared" si="19"/>
        <v>4</v>
      </c>
    </row>
    <row r="11" spans="1:18" s="387" customFormat="1" ht="15.75" x14ac:dyDescent="0.25">
      <c r="C11" s="388"/>
      <c r="D11" s="388"/>
      <c r="E11" s="388"/>
      <c r="F11" s="388"/>
      <c r="G11" s="388"/>
      <c r="H11" s="388"/>
      <c r="I11" s="358" t="s">
        <v>880</v>
      </c>
      <c r="J11" s="358" t="s">
        <v>881</v>
      </c>
      <c r="K11" s="358" t="s">
        <v>882</v>
      </c>
      <c r="L11" s="358" t="s">
        <v>883</v>
      </c>
      <c r="M11" s="358" t="s">
        <v>884</v>
      </c>
      <c r="N11" s="358" t="s">
        <v>885</v>
      </c>
      <c r="O11" s="358" t="s">
        <v>886</v>
      </c>
      <c r="P11" s="358" t="s">
        <v>887</v>
      </c>
      <c r="Q11" s="390"/>
      <c r="R11" s="390"/>
    </row>
    <row r="12" spans="1:18" s="387" customFormat="1" ht="84" customHeight="1" x14ac:dyDescent="0.25">
      <c r="C12" s="385" t="s">
        <v>0</v>
      </c>
      <c r="D12" s="385" t="s">
        <v>9</v>
      </c>
      <c r="E12" s="388" t="s">
        <v>888</v>
      </c>
      <c r="F12" s="388"/>
      <c r="G12" s="388" t="s">
        <v>218</v>
      </c>
      <c r="H12" s="385" t="s">
        <v>15</v>
      </c>
      <c r="I12" s="385" t="s">
        <v>10</v>
      </c>
      <c r="J12" s="385" t="s">
        <v>11</v>
      </c>
      <c r="K12" s="385" t="s">
        <v>12</v>
      </c>
      <c r="L12" s="385" t="s">
        <v>14</v>
      </c>
      <c r="M12" s="385" t="s">
        <v>659</v>
      </c>
      <c r="N12" s="385" t="s">
        <v>660</v>
      </c>
      <c r="O12" s="385" t="s">
        <v>661</v>
      </c>
      <c r="P12" s="385" t="s">
        <v>662</v>
      </c>
      <c r="Q12" s="358" t="s">
        <v>889</v>
      </c>
      <c r="R12" s="358" t="s">
        <v>890</v>
      </c>
    </row>
    <row r="13" spans="1:18" s="15" customFormat="1" ht="30" customHeight="1" x14ac:dyDescent="0.25">
      <c r="A13" s="15">
        <v>1</v>
      </c>
      <c r="B13" s="15">
        <v>1</v>
      </c>
      <c r="C13" s="80" t="s">
        <v>4</v>
      </c>
      <c r="D13" s="80" t="s">
        <v>19</v>
      </c>
      <c r="E13" s="80" t="s">
        <v>648</v>
      </c>
      <c r="F13" s="80"/>
      <c r="G13" s="80">
        <v>0</v>
      </c>
      <c r="H13" s="80" t="s">
        <v>18</v>
      </c>
      <c r="I13" s="49">
        <v>5</v>
      </c>
      <c r="J13" s="50">
        <v>8</v>
      </c>
      <c r="K13" s="51">
        <v>5</v>
      </c>
      <c r="L13" s="52" t="s">
        <v>152</v>
      </c>
      <c r="M13" s="53">
        <v>2</v>
      </c>
      <c r="N13" s="53">
        <v>2</v>
      </c>
      <c r="O13" s="53">
        <v>3</v>
      </c>
      <c r="P13" s="53">
        <v>4</v>
      </c>
      <c r="Q13" s="54" t="s">
        <v>900</v>
      </c>
      <c r="R13" s="54" t="s">
        <v>897</v>
      </c>
    </row>
    <row r="14" spans="1:18" s="15" customFormat="1" ht="30" customHeight="1" x14ac:dyDescent="0.25">
      <c r="A14" s="15">
        <v>1</v>
      </c>
      <c r="B14" s="15">
        <v>2</v>
      </c>
      <c r="C14" s="80" t="s">
        <v>7</v>
      </c>
      <c r="D14" s="80" t="s">
        <v>20</v>
      </c>
      <c r="E14" s="80" t="s">
        <v>648</v>
      </c>
      <c r="F14" s="80"/>
      <c r="G14" s="80"/>
      <c r="H14" s="80" t="s">
        <v>18</v>
      </c>
      <c r="I14" s="49">
        <v>4</v>
      </c>
      <c r="J14" s="50">
        <v>8</v>
      </c>
      <c r="K14" s="51">
        <v>5</v>
      </c>
      <c r="L14" s="52" t="s">
        <v>152</v>
      </c>
      <c r="M14" s="53">
        <v>3</v>
      </c>
      <c r="N14" s="53">
        <v>1</v>
      </c>
      <c r="O14" s="53">
        <v>2</v>
      </c>
      <c r="P14" s="53">
        <v>5</v>
      </c>
      <c r="Q14" s="54" t="s">
        <v>679</v>
      </c>
      <c r="R14" s="54" t="s">
        <v>1500</v>
      </c>
    </row>
    <row r="15" spans="1:18" s="15" customFormat="1" ht="30" customHeight="1" x14ac:dyDescent="0.25">
      <c r="A15" s="15">
        <v>1</v>
      </c>
      <c r="B15" s="15">
        <v>1</v>
      </c>
      <c r="C15" s="80" t="s">
        <v>1443</v>
      </c>
      <c r="D15" s="80" t="s">
        <v>1443</v>
      </c>
      <c r="E15" s="80" t="s">
        <v>654</v>
      </c>
      <c r="F15" s="80"/>
      <c r="G15" s="80"/>
      <c r="H15" s="80" t="s">
        <v>18</v>
      </c>
      <c r="I15" s="49">
        <v>4</v>
      </c>
      <c r="J15" s="50">
        <v>10</v>
      </c>
      <c r="K15" s="51">
        <v>4</v>
      </c>
      <c r="L15" s="52" t="s">
        <v>152</v>
      </c>
      <c r="M15" s="53">
        <v>2</v>
      </c>
      <c r="N15" s="53">
        <v>3</v>
      </c>
      <c r="O15" s="53">
        <v>2</v>
      </c>
      <c r="P15" s="53">
        <v>4</v>
      </c>
      <c r="Q15" s="54"/>
      <c r="R15" s="54"/>
    </row>
    <row r="16" spans="1:18" s="15" customFormat="1" ht="30" customHeight="1" x14ac:dyDescent="0.25">
      <c r="A16" s="15">
        <v>1</v>
      </c>
      <c r="B16" s="15">
        <v>1</v>
      </c>
      <c r="C16" s="80" t="s">
        <v>1442</v>
      </c>
      <c r="D16" s="80" t="s">
        <v>1447</v>
      </c>
      <c r="E16" s="80" t="s">
        <v>864</v>
      </c>
      <c r="F16" s="80"/>
      <c r="G16" s="80"/>
      <c r="H16" s="80" t="s">
        <v>18</v>
      </c>
      <c r="I16" s="49">
        <v>5</v>
      </c>
      <c r="J16" s="50">
        <v>10</v>
      </c>
      <c r="K16" s="51">
        <v>4</v>
      </c>
      <c r="L16" s="52" t="s">
        <v>152</v>
      </c>
      <c r="M16" s="53">
        <v>4</v>
      </c>
      <c r="N16" s="53">
        <v>2</v>
      </c>
      <c r="O16" s="53">
        <v>2</v>
      </c>
      <c r="P16" s="53">
        <v>3</v>
      </c>
      <c r="Q16" s="54"/>
      <c r="R16" s="54"/>
    </row>
    <row r="17" spans="1:18" s="15" customFormat="1" ht="30" customHeight="1" x14ac:dyDescent="0.25">
      <c r="A17" s="15">
        <v>1</v>
      </c>
      <c r="B17" s="15">
        <v>1</v>
      </c>
      <c r="C17" s="80" t="s">
        <v>192</v>
      </c>
      <c r="D17" s="80" t="s">
        <v>1008</v>
      </c>
      <c r="E17" s="80" t="s">
        <v>649</v>
      </c>
      <c r="F17" s="80"/>
      <c r="G17" s="80"/>
      <c r="H17" s="80" t="s">
        <v>18</v>
      </c>
      <c r="I17" s="49">
        <v>4</v>
      </c>
      <c r="J17" s="50">
        <v>10</v>
      </c>
      <c r="K17" s="51">
        <v>4</v>
      </c>
      <c r="L17" s="52" t="s">
        <v>152</v>
      </c>
      <c r="M17" s="53">
        <v>3</v>
      </c>
      <c r="N17" s="53">
        <v>2</v>
      </c>
      <c r="O17" s="53">
        <v>2</v>
      </c>
      <c r="P17" s="53">
        <v>4</v>
      </c>
      <c r="Q17" s="54" t="s">
        <v>904</v>
      </c>
      <c r="R17" s="54" t="s">
        <v>1215</v>
      </c>
    </row>
    <row r="18" spans="1:18" s="15" customFormat="1" ht="30" customHeight="1" x14ac:dyDescent="0.25">
      <c r="A18" s="15">
        <v>1</v>
      </c>
      <c r="B18" s="15">
        <v>2</v>
      </c>
      <c r="C18" s="80" t="s">
        <v>193</v>
      </c>
      <c r="D18" s="80" t="s">
        <v>998</v>
      </c>
      <c r="E18" s="80" t="s">
        <v>649</v>
      </c>
      <c r="F18" s="80"/>
      <c r="G18" s="80"/>
      <c r="H18" s="80" t="s">
        <v>18</v>
      </c>
      <c r="I18" s="49">
        <v>4</v>
      </c>
      <c r="J18" s="50">
        <v>10</v>
      </c>
      <c r="K18" s="51">
        <v>5</v>
      </c>
      <c r="L18" s="52" t="s">
        <v>152</v>
      </c>
      <c r="M18" s="53">
        <v>3</v>
      </c>
      <c r="N18" s="53">
        <v>2</v>
      </c>
      <c r="O18" s="53">
        <v>2</v>
      </c>
      <c r="P18" s="53">
        <v>4</v>
      </c>
      <c r="Q18" s="54" t="s">
        <v>999</v>
      </c>
      <c r="R18" s="54" t="s">
        <v>1000</v>
      </c>
    </row>
    <row r="19" spans="1:18" s="15" customFormat="1" ht="30" customHeight="1" x14ac:dyDescent="0.25">
      <c r="A19" s="15">
        <v>1</v>
      </c>
      <c r="B19" s="15">
        <v>3</v>
      </c>
      <c r="C19" s="80" t="s">
        <v>200</v>
      </c>
      <c r="D19" s="80" t="s">
        <v>993</v>
      </c>
      <c r="E19" s="80" t="s">
        <v>649</v>
      </c>
      <c r="F19" s="80"/>
      <c r="G19" s="80">
        <v>1</v>
      </c>
      <c r="H19" s="80" t="s">
        <v>18</v>
      </c>
      <c r="I19" s="49">
        <v>5</v>
      </c>
      <c r="J19" s="50">
        <v>8</v>
      </c>
      <c r="K19" s="51">
        <v>5</v>
      </c>
      <c r="L19" s="52" t="s">
        <v>152</v>
      </c>
      <c r="M19" s="53">
        <v>3</v>
      </c>
      <c r="N19" s="53">
        <v>3</v>
      </c>
      <c r="O19" s="53">
        <v>3</v>
      </c>
      <c r="P19" s="53">
        <v>3</v>
      </c>
      <c r="Q19" s="54" t="s">
        <v>994</v>
      </c>
      <c r="R19" s="54" t="s">
        <v>995</v>
      </c>
    </row>
    <row r="20" spans="1:18" s="15" customFormat="1" ht="30" customHeight="1" x14ac:dyDescent="0.25">
      <c r="A20" s="15">
        <v>1</v>
      </c>
      <c r="B20" s="15">
        <v>4</v>
      </c>
      <c r="C20" s="80" t="s">
        <v>201</v>
      </c>
      <c r="D20" s="80" t="s">
        <v>1005</v>
      </c>
      <c r="E20" s="80" t="s">
        <v>649</v>
      </c>
      <c r="F20" s="80"/>
      <c r="G20" s="80"/>
      <c r="H20" s="80" t="s">
        <v>18</v>
      </c>
      <c r="I20" s="49">
        <v>4</v>
      </c>
      <c r="J20" s="50">
        <v>10</v>
      </c>
      <c r="K20" s="51">
        <v>5</v>
      </c>
      <c r="L20" s="52" t="s">
        <v>152</v>
      </c>
      <c r="M20" s="53">
        <v>4</v>
      </c>
      <c r="N20" s="53">
        <v>3</v>
      </c>
      <c r="O20" s="53">
        <v>1</v>
      </c>
      <c r="P20" s="53">
        <v>3</v>
      </c>
      <c r="Q20" s="54" t="s">
        <v>1006</v>
      </c>
      <c r="R20" s="54" t="s">
        <v>1007</v>
      </c>
    </row>
    <row r="21" spans="1:18" s="15" customFormat="1" ht="30" customHeight="1" x14ac:dyDescent="0.25">
      <c r="A21" s="15">
        <v>1</v>
      </c>
      <c r="B21" s="15">
        <v>5</v>
      </c>
      <c r="C21" s="80" t="s">
        <v>202</v>
      </c>
      <c r="D21" s="80" t="s">
        <v>202</v>
      </c>
      <c r="E21" s="80" t="s">
        <v>649</v>
      </c>
      <c r="F21" s="80"/>
      <c r="G21" s="80"/>
      <c r="H21" s="80" t="s">
        <v>18</v>
      </c>
      <c r="I21" s="49">
        <v>5</v>
      </c>
      <c r="J21" s="50">
        <v>10</v>
      </c>
      <c r="K21" s="51">
        <v>4</v>
      </c>
      <c r="L21" s="52" t="s">
        <v>152</v>
      </c>
      <c r="M21" s="53">
        <v>1</v>
      </c>
      <c r="N21" s="53">
        <v>3</v>
      </c>
      <c r="O21" s="53">
        <v>2</v>
      </c>
      <c r="P21" s="53">
        <v>5</v>
      </c>
      <c r="Q21" s="54" t="s">
        <v>1001</v>
      </c>
      <c r="R21" s="54" t="s">
        <v>1002</v>
      </c>
    </row>
    <row r="22" spans="1:18" s="15" customFormat="1" ht="30" customHeight="1" x14ac:dyDescent="0.25">
      <c r="A22" s="15">
        <v>1</v>
      </c>
      <c r="B22" s="15">
        <v>6</v>
      </c>
      <c r="C22" s="80" t="s">
        <v>207</v>
      </c>
      <c r="D22" s="80" t="s">
        <v>1003</v>
      </c>
      <c r="E22" s="80" t="s">
        <v>649</v>
      </c>
      <c r="F22" s="80"/>
      <c r="G22" s="80">
        <v>1</v>
      </c>
      <c r="H22" s="80" t="s">
        <v>18</v>
      </c>
      <c r="I22" s="49">
        <v>4</v>
      </c>
      <c r="J22" s="50">
        <v>10</v>
      </c>
      <c r="K22" s="51">
        <v>4</v>
      </c>
      <c r="L22" s="52" t="s">
        <v>152</v>
      </c>
      <c r="M22" s="53">
        <v>2</v>
      </c>
      <c r="N22" s="53">
        <v>3</v>
      </c>
      <c r="O22" s="53">
        <v>2</v>
      </c>
      <c r="P22" s="53">
        <v>4</v>
      </c>
      <c r="Q22" s="54" t="s">
        <v>1454</v>
      </c>
      <c r="R22" s="54" t="s">
        <v>1004</v>
      </c>
    </row>
    <row r="23" spans="1:18" s="15" customFormat="1" ht="30" customHeight="1" x14ac:dyDescent="0.25">
      <c r="A23" s="15">
        <v>1</v>
      </c>
      <c r="B23" s="15">
        <v>1</v>
      </c>
      <c r="C23" s="80" t="s">
        <v>209</v>
      </c>
      <c r="D23" s="80" t="s">
        <v>988</v>
      </c>
      <c r="E23" s="80" t="s">
        <v>650</v>
      </c>
      <c r="F23" s="80" t="s">
        <v>1467</v>
      </c>
      <c r="G23" s="80">
        <v>1</v>
      </c>
      <c r="H23" s="80" t="s">
        <v>18</v>
      </c>
      <c r="I23" s="49">
        <v>4</v>
      </c>
      <c r="J23" s="50">
        <v>8</v>
      </c>
      <c r="K23" s="51">
        <v>3</v>
      </c>
      <c r="L23" s="52" t="s">
        <v>152</v>
      </c>
      <c r="M23" s="53">
        <v>2</v>
      </c>
      <c r="N23" s="53">
        <v>2</v>
      </c>
      <c r="O23" s="53">
        <v>3</v>
      </c>
      <c r="P23" s="53">
        <v>4</v>
      </c>
      <c r="Q23" s="54" t="s">
        <v>989</v>
      </c>
      <c r="R23" s="54" t="s">
        <v>990</v>
      </c>
    </row>
    <row r="24" spans="1:18" s="15" customFormat="1" ht="30" customHeight="1" x14ac:dyDescent="0.25">
      <c r="A24" s="15">
        <v>1</v>
      </c>
      <c r="B24" s="15">
        <v>2</v>
      </c>
      <c r="C24" s="80" t="s">
        <v>211</v>
      </c>
      <c r="D24" s="80" t="s">
        <v>211</v>
      </c>
      <c r="E24" s="80" t="s">
        <v>650</v>
      </c>
      <c r="F24" s="80" t="s">
        <v>1467</v>
      </c>
      <c r="G24" s="80"/>
      <c r="H24" s="80" t="s">
        <v>18</v>
      </c>
      <c r="I24" s="49">
        <v>4</v>
      </c>
      <c r="J24" s="50">
        <v>10</v>
      </c>
      <c r="K24" s="51">
        <v>4</v>
      </c>
      <c r="L24" s="52" t="s">
        <v>152</v>
      </c>
      <c r="M24" s="53">
        <v>1</v>
      </c>
      <c r="N24" s="53">
        <v>3</v>
      </c>
      <c r="O24" s="53">
        <v>2</v>
      </c>
      <c r="P24" s="53">
        <v>5</v>
      </c>
      <c r="Q24" s="54" t="s">
        <v>996</v>
      </c>
      <c r="R24" s="54" t="s">
        <v>997</v>
      </c>
    </row>
    <row r="25" spans="1:18" s="15" customFormat="1" ht="30" customHeight="1" x14ac:dyDescent="0.25">
      <c r="A25" s="15">
        <v>1</v>
      </c>
      <c r="B25" s="15">
        <v>1</v>
      </c>
      <c r="C25" s="80"/>
      <c r="D25" s="80" t="s">
        <v>1519</v>
      </c>
      <c r="E25" s="80" t="s">
        <v>1522</v>
      </c>
      <c r="F25" s="80"/>
      <c r="G25" s="80"/>
      <c r="H25" s="80" t="s">
        <v>18</v>
      </c>
      <c r="I25" s="49">
        <v>4</v>
      </c>
      <c r="J25" s="50">
        <v>12</v>
      </c>
      <c r="K25" s="51">
        <v>3</v>
      </c>
      <c r="L25" s="52" t="s">
        <v>152</v>
      </c>
      <c r="M25" s="53">
        <v>1</v>
      </c>
      <c r="N25" s="53">
        <v>3</v>
      </c>
      <c r="O25" s="53">
        <v>2</v>
      </c>
      <c r="P25" s="53">
        <v>5</v>
      </c>
      <c r="Q25" s="54" t="s">
        <v>1533</v>
      </c>
      <c r="R25" s="54" t="s">
        <v>1534</v>
      </c>
    </row>
    <row r="26" spans="1:18" s="15" customFormat="1" ht="30" customHeight="1" x14ac:dyDescent="0.25">
      <c r="A26" s="15">
        <v>1</v>
      </c>
      <c r="B26" s="15">
        <v>1</v>
      </c>
      <c r="C26" s="80"/>
      <c r="D26" s="80" t="s">
        <v>1535</v>
      </c>
      <c r="E26" s="80" t="s">
        <v>1541</v>
      </c>
      <c r="F26" s="80"/>
      <c r="G26" s="80"/>
      <c r="H26" s="80" t="s">
        <v>18</v>
      </c>
      <c r="I26" s="49">
        <v>4</v>
      </c>
      <c r="J26" s="50">
        <v>10</v>
      </c>
      <c r="K26" s="51">
        <v>4</v>
      </c>
      <c r="L26" s="52" t="s">
        <v>152</v>
      </c>
      <c r="M26" s="53">
        <v>3</v>
      </c>
      <c r="N26" s="53">
        <v>3</v>
      </c>
      <c r="O26" s="53">
        <v>3</v>
      </c>
      <c r="P26" s="53">
        <v>3</v>
      </c>
      <c r="Q26" s="54" t="s">
        <v>1542</v>
      </c>
      <c r="R26" s="54" t="s">
        <v>1543</v>
      </c>
    </row>
    <row r="27" spans="1:18" s="15" customFormat="1" ht="30" customHeight="1" x14ac:dyDescent="0.25">
      <c r="A27" s="15">
        <v>1</v>
      </c>
      <c r="B27" s="15">
        <v>1</v>
      </c>
      <c r="C27" s="80"/>
      <c r="D27" s="80" t="s">
        <v>1558</v>
      </c>
      <c r="E27" s="80" t="s">
        <v>1555</v>
      </c>
      <c r="F27" s="80"/>
      <c r="G27" s="80"/>
      <c r="H27" s="80" t="s">
        <v>18</v>
      </c>
      <c r="I27" s="49">
        <v>4</v>
      </c>
      <c r="J27" s="50">
        <v>12</v>
      </c>
      <c r="K27" s="51">
        <v>3</v>
      </c>
      <c r="L27" s="52" t="s">
        <v>152</v>
      </c>
      <c r="M27" s="53">
        <v>2</v>
      </c>
      <c r="N27" s="53">
        <v>3</v>
      </c>
      <c r="O27" s="53">
        <v>2</v>
      </c>
      <c r="P27" s="53">
        <v>4</v>
      </c>
      <c r="Q27" s="54"/>
      <c r="R27" s="54"/>
    </row>
    <row r="28" spans="1:18" s="15" customFormat="1" ht="30" customHeight="1" x14ac:dyDescent="0.25">
      <c r="A28" s="15">
        <v>1</v>
      </c>
      <c r="B28" s="15">
        <v>1</v>
      </c>
      <c r="C28" s="80" t="s">
        <v>216</v>
      </c>
      <c r="D28" s="80" t="s">
        <v>216</v>
      </c>
      <c r="E28" s="80" t="s">
        <v>651</v>
      </c>
      <c r="F28" s="80" t="s">
        <v>1467</v>
      </c>
      <c r="G28" s="80"/>
      <c r="H28" s="80" t="s">
        <v>18</v>
      </c>
      <c r="I28" s="49">
        <v>5</v>
      </c>
      <c r="J28" s="50">
        <v>10</v>
      </c>
      <c r="K28" s="51">
        <v>5</v>
      </c>
      <c r="L28" s="52" t="s">
        <v>152</v>
      </c>
      <c r="M28" s="53">
        <v>3</v>
      </c>
      <c r="N28" s="53">
        <v>3</v>
      </c>
      <c r="O28" s="53">
        <v>3</v>
      </c>
      <c r="P28" s="53">
        <v>3</v>
      </c>
      <c r="Q28" s="54" t="s">
        <v>991</v>
      </c>
      <c r="R28" s="54" t="s">
        <v>992</v>
      </c>
    </row>
    <row r="29" spans="1:18" s="15" customFormat="1" ht="30" customHeight="1" x14ac:dyDescent="0.25">
      <c r="A29" s="15">
        <v>1</v>
      </c>
      <c r="B29" s="15">
        <v>2</v>
      </c>
      <c r="C29" s="80" t="s">
        <v>217</v>
      </c>
      <c r="D29" s="80" t="s">
        <v>217</v>
      </c>
      <c r="E29" s="80" t="s">
        <v>651</v>
      </c>
      <c r="F29" s="80"/>
      <c r="G29" s="80"/>
      <c r="H29" s="80" t="s">
        <v>18</v>
      </c>
      <c r="I29" s="49">
        <v>5</v>
      </c>
      <c r="J29" s="50">
        <v>12</v>
      </c>
      <c r="K29" s="51">
        <v>4</v>
      </c>
      <c r="L29" s="52" t="s">
        <v>152</v>
      </c>
      <c r="M29" s="53">
        <v>2</v>
      </c>
      <c r="N29" s="53">
        <v>2</v>
      </c>
      <c r="O29" s="53">
        <v>2</v>
      </c>
      <c r="P29" s="53">
        <v>5</v>
      </c>
      <c r="Q29" s="54" t="s">
        <v>986</v>
      </c>
      <c r="R29" s="54" t="s">
        <v>987</v>
      </c>
    </row>
    <row r="30" spans="1:18" s="15" customFormat="1" ht="30" customHeight="1" x14ac:dyDescent="0.25">
      <c r="C30" s="94"/>
      <c r="I30" s="386"/>
      <c r="J30" s="386"/>
      <c r="K30" s="22"/>
      <c r="L30" s="386"/>
      <c r="M30" s="386"/>
      <c r="N30" s="386"/>
      <c r="O30" s="386"/>
      <c r="P30" s="386"/>
      <c r="Q30" s="17"/>
      <c r="R30" s="17"/>
    </row>
    <row r="31" spans="1:18" s="15" customFormat="1" ht="30" customHeight="1" x14ac:dyDescent="0.25">
      <c r="C31" s="94"/>
      <c r="I31" s="386"/>
      <c r="J31" s="386"/>
      <c r="K31" s="22"/>
      <c r="L31" s="386"/>
      <c r="M31" s="386"/>
      <c r="N31" s="386"/>
      <c r="O31" s="386"/>
      <c r="P31" s="386"/>
      <c r="Q31" s="17"/>
      <c r="R31" s="17"/>
    </row>
    <row r="32" spans="1:18" s="15" customFormat="1" ht="30" customHeight="1" x14ac:dyDescent="0.25">
      <c r="C32" s="94"/>
      <c r="I32" s="386"/>
      <c r="J32" s="386"/>
      <c r="K32" s="22"/>
      <c r="L32" s="386"/>
      <c r="M32" s="386"/>
      <c r="N32" s="386"/>
      <c r="O32" s="386"/>
      <c r="P32" s="386"/>
      <c r="Q32" s="17"/>
      <c r="R32" s="17"/>
    </row>
    <row r="33" spans="3:18" s="15" customFormat="1" ht="30" customHeight="1" x14ac:dyDescent="0.25">
      <c r="C33" s="94"/>
      <c r="I33" s="386"/>
      <c r="J33" s="386"/>
      <c r="K33" s="22"/>
      <c r="L33" s="386"/>
      <c r="M33" s="386"/>
      <c r="N33" s="386"/>
      <c r="O33" s="386"/>
      <c r="P33" s="386"/>
      <c r="Q33" s="17"/>
      <c r="R33" s="17"/>
    </row>
    <row r="34" spans="3:18" s="15" customFormat="1" ht="30" customHeight="1" x14ac:dyDescent="0.25">
      <c r="C34" s="94"/>
      <c r="I34" s="386"/>
      <c r="J34" s="386"/>
      <c r="K34" s="22"/>
      <c r="L34" s="386"/>
      <c r="M34" s="386"/>
      <c r="N34" s="386"/>
      <c r="O34" s="386"/>
      <c r="P34" s="386"/>
      <c r="Q34" s="17"/>
      <c r="R34" s="17"/>
    </row>
    <row r="35" spans="3:18" s="15" customFormat="1" ht="30" customHeight="1" x14ac:dyDescent="0.25">
      <c r="C35" s="94"/>
      <c r="I35" s="386"/>
      <c r="J35" s="386"/>
      <c r="K35" s="22"/>
      <c r="L35" s="386"/>
      <c r="M35" s="386"/>
      <c r="N35" s="386"/>
      <c r="O35" s="386"/>
      <c r="P35" s="386"/>
      <c r="Q35" s="17"/>
      <c r="R35" s="17"/>
    </row>
    <row r="36" spans="3:18" s="15" customFormat="1" ht="30" customHeight="1" x14ac:dyDescent="0.25">
      <c r="C36" s="94"/>
      <c r="I36" s="386"/>
      <c r="J36" s="386"/>
      <c r="K36" s="22"/>
      <c r="L36" s="386"/>
      <c r="M36" s="386"/>
      <c r="N36" s="386"/>
      <c r="O36" s="386"/>
      <c r="P36" s="386"/>
      <c r="Q36" s="17"/>
      <c r="R36" s="17"/>
    </row>
    <row r="37" spans="3:18" s="15" customFormat="1" ht="30" customHeight="1" x14ac:dyDescent="0.25">
      <c r="C37" s="94"/>
      <c r="I37" s="386"/>
      <c r="J37" s="386"/>
      <c r="K37" s="22"/>
      <c r="L37" s="386"/>
      <c r="M37" s="386"/>
      <c r="N37" s="386"/>
      <c r="O37" s="386"/>
      <c r="P37" s="386"/>
      <c r="Q37" s="17"/>
      <c r="R37" s="17"/>
    </row>
    <row r="38" spans="3:18" s="15" customFormat="1" ht="30" customHeight="1" x14ac:dyDescent="0.25">
      <c r="C38" s="94"/>
      <c r="I38" s="386"/>
      <c r="J38" s="386"/>
      <c r="K38" s="22"/>
      <c r="L38" s="386"/>
      <c r="M38" s="386"/>
      <c r="N38" s="386"/>
      <c r="O38" s="386"/>
      <c r="P38" s="386"/>
      <c r="Q38" s="17"/>
      <c r="R38" s="17"/>
    </row>
    <row r="39" spans="3:18" s="15" customFormat="1" ht="30" customHeight="1" x14ac:dyDescent="0.25">
      <c r="C39" s="94"/>
      <c r="I39" s="386"/>
      <c r="J39" s="386"/>
      <c r="K39" s="22"/>
      <c r="L39" s="386"/>
      <c r="M39" s="386"/>
      <c r="N39" s="386"/>
      <c r="O39" s="386"/>
      <c r="P39" s="386"/>
      <c r="Q39" s="17"/>
      <c r="R39" s="17"/>
    </row>
    <row r="40" spans="3:18" s="15" customFormat="1" ht="30" customHeight="1" x14ac:dyDescent="0.25">
      <c r="C40" s="94"/>
      <c r="I40" s="386"/>
      <c r="J40" s="386"/>
      <c r="K40" s="22"/>
      <c r="L40" s="386"/>
      <c r="M40" s="386"/>
      <c r="N40" s="386"/>
      <c r="O40" s="386"/>
      <c r="P40" s="386"/>
      <c r="Q40" s="17"/>
      <c r="R40" s="17"/>
    </row>
    <row r="41" spans="3:18" s="15" customFormat="1" ht="30" customHeight="1" x14ac:dyDescent="0.25">
      <c r="C41" s="94"/>
      <c r="I41" s="386"/>
      <c r="J41" s="386"/>
      <c r="K41" s="22"/>
      <c r="L41" s="386"/>
      <c r="M41" s="386"/>
      <c r="N41" s="386"/>
      <c r="O41" s="386"/>
      <c r="P41" s="386"/>
      <c r="Q41" s="17"/>
      <c r="R41" s="17"/>
    </row>
    <row r="42" spans="3:18" s="15" customFormat="1" ht="30" customHeight="1" x14ac:dyDescent="0.25">
      <c r="C42" s="94"/>
      <c r="I42" s="386"/>
      <c r="J42" s="386"/>
      <c r="K42" s="22"/>
      <c r="L42" s="386"/>
      <c r="M42" s="386"/>
      <c r="N42" s="386"/>
      <c r="O42" s="386"/>
      <c r="P42" s="386"/>
      <c r="Q42" s="17"/>
      <c r="R42" s="17"/>
    </row>
    <row r="43" spans="3:18" s="15" customFormat="1" ht="30" customHeight="1" x14ac:dyDescent="0.25">
      <c r="C43" s="94"/>
      <c r="I43" s="386"/>
      <c r="J43" s="386"/>
      <c r="K43" s="22"/>
      <c r="L43" s="386"/>
      <c r="M43" s="386"/>
      <c r="N43" s="386"/>
      <c r="O43" s="386"/>
      <c r="P43" s="386"/>
      <c r="Q43" s="17"/>
      <c r="R43" s="17"/>
    </row>
    <row r="44" spans="3:18" s="15" customFormat="1" ht="30" customHeight="1" x14ac:dyDescent="0.25">
      <c r="C44" s="94"/>
      <c r="I44" s="386"/>
      <c r="J44" s="386"/>
      <c r="K44" s="22"/>
      <c r="L44" s="386"/>
      <c r="M44" s="386"/>
      <c r="N44" s="386"/>
      <c r="O44" s="386"/>
      <c r="P44" s="386"/>
      <c r="Q44" s="17"/>
      <c r="R44" s="17"/>
    </row>
    <row r="45" spans="3:18" s="15" customFormat="1" ht="30" customHeight="1" x14ac:dyDescent="0.25">
      <c r="C45" s="94"/>
      <c r="I45" s="386"/>
      <c r="J45" s="386"/>
      <c r="K45" s="22"/>
      <c r="L45" s="386"/>
      <c r="M45" s="386"/>
      <c r="N45" s="386"/>
      <c r="O45" s="386"/>
      <c r="P45" s="386"/>
      <c r="Q45" s="17"/>
      <c r="R45" s="17"/>
    </row>
    <row r="46" spans="3:18" s="15" customFormat="1" ht="30" customHeight="1" x14ac:dyDescent="0.25">
      <c r="C46" s="94"/>
      <c r="I46" s="386"/>
      <c r="J46" s="386"/>
      <c r="K46" s="22"/>
      <c r="L46" s="386"/>
      <c r="M46" s="386"/>
      <c r="N46" s="386"/>
      <c r="O46" s="386"/>
      <c r="P46" s="386"/>
      <c r="Q46" s="17"/>
      <c r="R46" s="17"/>
    </row>
    <row r="47" spans="3:18" s="15" customFormat="1" ht="30" customHeight="1" x14ac:dyDescent="0.25">
      <c r="C47" s="94"/>
      <c r="I47" s="386"/>
      <c r="J47" s="386"/>
      <c r="K47" s="22"/>
      <c r="L47" s="386"/>
      <c r="M47" s="386"/>
      <c r="N47" s="386"/>
      <c r="O47" s="386"/>
      <c r="P47" s="386"/>
      <c r="Q47" s="17"/>
      <c r="R47" s="17"/>
    </row>
    <row r="48" spans="3:18" s="15" customFormat="1" ht="30" customHeight="1" x14ac:dyDescent="0.25">
      <c r="C48" s="94"/>
      <c r="I48" s="386"/>
      <c r="J48" s="386"/>
      <c r="K48" s="22"/>
      <c r="L48" s="386"/>
      <c r="M48" s="386"/>
      <c r="N48" s="386"/>
      <c r="O48" s="386"/>
      <c r="P48" s="386"/>
      <c r="Q48" s="17"/>
      <c r="R48" s="17"/>
    </row>
    <row r="49" spans="3:18" s="15" customFormat="1" ht="30" customHeight="1" x14ac:dyDescent="0.25">
      <c r="C49" s="94"/>
      <c r="I49" s="386"/>
      <c r="J49" s="386"/>
      <c r="K49" s="22"/>
      <c r="L49" s="386"/>
      <c r="M49" s="386"/>
      <c r="N49" s="386"/>
      <c r="O49" s="386"/>
      <c r="P49" s="386"/>
      <c r="Q49" s="17"/>
      <c r="R49" s="17"/>
    </row>
    <row r="50" spans="3:18" s="15" customFormat="1" ht="30" customHeight="1" x14ac:dyDescent="0.25">
      <c r="C50" s="94"/>
      <c r="I50" s="386"/>
      <c r="J50" s="386"/>
      <c r="K50" s="22"/>
      <c r="L50" s="386"/>
      <c r="M50" s="386"/>
      <c r="N50" s="386"/>
      <c r="O50" s="386"/>
      <c r="P50" s="386"/>
      <c r="Q50" s="17"/>
      <c r="R50" s="17"/>
    </row>
    <row r="51" spans="3:18" s="15" customFormat="1" ht="30" customHeight="1" x14ac:dyDescent="0.25">
      <c r="C51" s="94"/>
      <c r="I51" s="386"/>
      <c r="J51" s="386"/>
      <c r="K51" s="22"/>
      <c r="L51" s="386"/>
      <c r="M51" s="386"/>
      <c r="N51" s="386"/>
      <c r="O51" s="386"/>
      <c r="P51" s="386"/>
      <c r="Q51" s="17"/>
      <c r="R51" s="17"/>
    </row>
    <row r="52" spans="3:18" s="15" customFormat="1" ht="30" customHeight="1" x14ac:dyDescent="0.25">
      <c r="C52" s="94"/>
      <c r="I52" s="386"/>
      <c r="J52" s="386"/>
      <c r="K52" s="22"/>
      <c r="L52" s="386"/>
      <c r="M52" s="386"/>
      <c r="N52" s="386"/>
      <c r="O52" s="386"/>
      <c r="P52" s="386"/>
      <c r="Q52" s="17"/>
      <c r="R52" s="17"/>
    </row>
    <row r="53" spans="3:18" s="15" customFormat="1" ht="30" customHeight="1" x14ac:dyDescent="0.25">
      <c r="C53" s="94"/>
      <c r="I53" s="386"/>
      <c r="J53" s="386"/>
      <c r="K53" s="22"/>
      <c r="L53" s="386"/>
      <c r="M53" s="386"/>
      <c r="N53" s="386"/>
      <c r="O53" s="386"/>
      <c r="P53" s="386"/>
      <c r="Q53" s="17"/>
      <c r="R53" s="17"/>
    </row>
    <row r="54" spans="3:18" s="15" customFormat="1" ht="30" customHeight="1" x14ac:dyDescent="0.25">
      <c r="C54" s="94"/>
      <c r="I54" s="386"/>
      <c r="J54" s="386"/>
      <c r="K54" s="22"/>
      <c r="L54" s="386"/>
      <c r="M54" s="386"/>
      <c r="N54" s="386"/>
      <c r="O54" s="386"/>
      <c r="P54" s="386"/>
      <c r="Q54" s="17"/>
      <c r="R54" s="17"/>
    </row>
    <row r="55" spans="3:18" s="15" customFormat="1" ht="30" customHeight="1" x14ac:dyDescent="0.25">
      <c r="C55" s="94"/>
      <c r="I55" s="386"/>
      <c r="J55" s="386"/>
      <c r="K55" s="22"/>
      <c r="L55" s="386"/>
      <c r="M55" s="386"/>
      <c r="N55" s="386"/>
      <c r="O55" s="386"/>
      <c r="P55" s="386"/>
      <c r="Q55" s="17"/>
      <c r="R55" s="17"/>
    </row>
    <row r="56" spans="3:18" s="15" customFormat="1" ht="30" customHeight="1" x14ac:dyDescent="0.25">
      <c r="C56" s="94"/>
      <c r="I56" s="386"/>
      <c r="J56" s="386"/>
      <c r="K56" s="22"/>
      <c r="L56" s="386"/>
      <c r="M56" s="386"/>
      <c r="N56" s="386"/>
      <c r="O56" s="386"/>
      <c r="P56" s="386"/>
      <c r="Q56" s="17"/>
      <c r="R56" s="17"/>
    </row>
    <row r="57" spans="3:18" s="15" customFormat="1" ht="30" customHeight="1" x14ac:dyDescent="0.25">
      <c r="C57" s="94"/>
      <c r="I57" s="386"/>
      <c r="J57" s="386"/>
      <c r="K57" s="22"/>
      <c r="L57" s="386"/>
      <c r="M57" s="386"/>
      <c r="N57" s="386"/>
      <c r="O57" s="386"/>
      <c r="P57" s="386"/>
      <c r="Q57" s="17"/>
      <c r="R57" s="17"/>
    </row>
    <row r="58" spans="3:18" s="15" customFormat="1" ht="30" customHeight="1" x14ac:dyDescent="0.25">
      <c r="C58" s="94"/>
      <c r="I58" s="386"/>
      <c r="J58" s="386"/>
      <c r="K58" s="22"/>
      <c r="L58" s="386"/>
      <c r="M58" s="386"/>
      <c r="N58" s="386"/>
      <c r="O58" s="386"/>
      <c r="P58" s="386"/>
      <c r="Q58" s="17"/>
      <c r="R58" s="17"/>
    </row>
    <row r="59" spans="3:18" s="15" customFormat="1" ht="30" customHeight="1" x14ac:dyDescent="0.25">
      <c r="C59" s="94"/>
      <c r="I59" s="386"/>
      <c r="J59" s="386"/>
      <c r="K59" s="22"/>
      <c r="L59" s="386"/>
      <c r="M59" s="386"/>
      <c r="N59" s="386"/>
      <c r="O59" s="386"/>
      <c r="P59" s="386"/>
      <c r="Q59" s="17"/>
      <c r="R59" s="17"/>
    </row>
  </sheetData>
  <autoFilter ref="A12:R29"/>
  <mergeCells count="9">
    <mergeCell ref="E7:F7"/>
    <mergeCell ref="E8:F8"/>
    <mergeCell ref="E9:F9"/>
    <mergeCell ref="E1:F1"/>
    <mergeCell ref="E2:F2"/>
    <mergeCell ref="E3:F3"/>
    <mergeCell ref="E4:F4"/>
    <mergeCell ref="E5:F5"/>
    <mergeCell ref="E6:F6"/>
  </mergeCells>
  <conditionalFormatting sqref="C13:H29">
    <cfRule type="expression" dxfId="15" priority="5">
      <formula>$H13="Eclaireur"</formula>
    </cfRule>
    <cfRule type="expression" dxfId="14" priority="6">
      <formula>$H13="Mage"</formula>
    </cfRule>
    <cfRule type="expression" dxfId="13" priority="7">
      <formula>$H13="Guerrier"</formula>
    </cfRule>
    <cfRule type="expression" dxfId="12" priority="8">
      <formula>$H13="Soigneur"</formula>
    </cfRule>
  </conditionalFormatting>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5"/>
  <sheetViews>
    <sheetView zoomScaleNormal="100" workbookViewId="0">
      <pane xSplit="4" ySplit="12" topLeftCell="E13" activePane="bottomRight" state="frozen"/>
      <selection pane="topRight" activeCell="C1" sqref="C1"/>
      <selection pane="bottomLeft" activeCell="A3" sqref="A3"/>
      <selection pane="bottomRight" activeCell="J20" sqref="J20"/>
    </sheetView>
  </sheetViews>
  <sheetFormatPr baseColWidth="10" defaultRowHeight="30" customHeight="1" x14ac:dyDescent="0.25"/>
  <cols>
    <col min="1" max="2" width="3" style="353" bestFit="1" customWidth="1"/>
    <col min="3" max="3" width="19.42578125" style="25" bestFit="1" customWidth="1"/>
    <col min="4" max="4" width="19.42578125" style="353" bestFit="1" customWidth="1"/>
    <col min="5" max="5" width="5.5703125" style="353" bestFit="1" customWidth="1"/>
    <col min="6" max="6" width="1.7109375" style="353" bestFit="1" customWidth="1"/>
    <col min="7" max="7" width="3.7109375" style="353" bestFit="1" customWidth="1"/>
    <col min="8" max="8" width="8.85546875" style="353" bestFit="1" customWidth="1"/>
    <col min="9" max="10" width="5.7109375" style="389" customWidth="1"/>
    <col min="11" max="11" width="5.7109375" style="14" customWidth="1"/>
    <col min="12" max="12" width="4.7109375" style="389" customWidth="1"/>
    <col min="13" max="16" width="5.7109375" style="389" customWidth="1"/>
    <col min="17" max="17" width="100.7109375" style="18" customWidth="1"/>
    <col min="18" max="18" width="130.7109375" style="18" customWidth="1"/>
    <col min="19" max="16384" width="11.42578125" style="353"/>
  </cols>
  <sheetData>
    <row r="1" spans="1:18" ht="15" x14ac:dyDescent="0.25">
      <c r="E1" s="415" t="s">
        <v>1464</v>
      </c>
      <c r="F1" s="415"/>
      <c r="I1" s="336">
        <f>SUM(I25:I25)/1</f>
        <v>3</v>
      </c>
      <c r="J1" s="336">
        <f t="shared" ref="J1:K1" si="0">SUM(J25:J25)/1</f>
        <v>12</v>
      </c>
      <c r="K1" s="336">
        <f t="shared" si="0"/>
        <v>3</v>
      </c>
      <c r="M1" s="336">
        <f t="shared" ref="M1:P1" si="1">SUM(M25:M25)/1</f>
        <v>4</v>
      </c>
      <c r="N1" s="336">
        <f t="shared" si="1"/>
        <v>1</v>
      </c>
      <c r="O1" s="336">
        <f t="shared" si="1"/>
        <v>4</v>
      </c>
      <c r="P1" s="336">
        <f t="shared" si="1"/>
        <v>2</v>
      </c>
    </row>
    <row r="2" spans="1:18" ht="15" x14ac:dyDescent="0.25">
      <c r="E2" s="415" t="s">
        <v>1555</v>
      </c>
      <c r="F2" s="415"/>
      <c r="I2" s="336">
        <f>SUM(I24:I24)/1</f>
        <v>4</v>
      </c>
      <c r="J2" s="336">
        <f t="shared" ref="J2:K2" si="2">SUM(J24:J24)/1</f>
        <v>8</v>
      </c>
      <c r="K2" s="336">
        <f t="shared" si="2"/>
        <v>4</v>
      </c>
      <c r="M2" s="336">
        <f t="shared" ref="M2:P2" si="3">SUM(M24:M24)/1</f>
        <v>4</v>
      </c>
      <c r="N2" s="336">
        <f t="shared" si="3"/>
        <v>2</v>
      </c>
      <c r="O2" s="336">
        <f t="shared" si="3"/>
        <v>3</v>
      </c>
      <c r="P2" s="336">
        <f t="shared" si="3"/>
        <v>2</v>
      </c>
    </row>
    <row r="3" spans="1:18" ht="15" x14ac:dyDescent="0.25">
      <c r="E3" s="415" t="s">
        <v>1541</v>
      </c>
      <c r="F3" s="415"/>
      <c r="I3" s="336">
        <f>SUM(I23:I23)/1</f>
        <v>2</v>
      </c>
      <c r="J3" s="336">
        <f t="shared" ref="J3:K3" si="4">SUM(J23:J23)/1</f>
        <v>8</v>
      </c>
      <c r="K3" s="336">
        <f t="shared" si="4"/>
        <v>3</v>
      </c>
      <c r="M3" s="336">
        <f t="shared" ref="M3:P3" si="5">SUM(M23:M23)/1</f>
        <v>3</v>
      </c>
      <c r="N3" s="336">
        <f t="shared" si="5"/>
        <v>3</v>
      </c>
      <c r="O3" s="336">
        <f t="shared" si="5"/>
        <v>2</v>
      </c>
      <c r="P3" s="336">
        <f t="shared" si="5"/>
        <v>3</v>
      </c>
    </row>
    <row r="4" spans="1:18" ht="15" x14ac:dyDescent="0.25">
      <c r="E4" s="415" t="s">
        <v>1522</v>
      </c>
      <c r="F4" s="415"/>
      <c r="I4" s="336">
        <f>SUM(I21:I22)/2</f>
        <v>4.5</v>
      </c>
      <c r="J4" s="336">
        <f t="shared" ref="J4:K4" si="6">SUM(J21:J22)/2</f>
        <v>9</v>
      </c>
      <c r="K4" s="336">
        <f t="shared" si="6"/>
        <v>4.5</v>
      </c>
      <c r="M4" s="336">
        <f t="shared" ref="M4:P4" si="7">SUM(M21:M22)/2</f>
        <v>3</v>
      </c>
      <c r="N4" s="336">
        <f t="shared" si="7"/>
        <v>2</v>
      </c>
      <c r="O4" s="336">
        <f t="shared" si="7"/>
        <v>3.5</v>
      </c>
      <c r="P4" s="336">
        <f t="shared" si="7"/>
        <v>2.5</v>
      </c>
    </row>
    <row r="5" spans="1:18" ht="15" x14ac:dyDescent="0.25">
      <c r="E5" s="415" t="s">
        <v>650</v>
      </c>
      <c r="F5" s="415"/>
      <c r="I5" s="336">
        <f>SUM(I20:I20)/1</f>
        <v>2</v>
      </c>
      <c r="J5" s="336">
        <f t="shared" ref="J5:K5" si="8">SUM(J20:J20)/1</f>
        <v>12</v>
      </c>
      <c r="K5" s="336">
        <f t="shared" si="8"/>
        <v>3</v>
      </c>
      <c r="M5" s="336">
        <f t="shared" ref="M5:P5" si="9">SUM(M20:M20)/1</f>
        <v>3</v>
      </c>
      <c r="N5" s="336">
        <f t="shared" si="9"/>
        <v>4</v>
      </c>
      <c r="O5" s="336">
        <f t="shared" si="9"/>
        <v>1</v>
      </c>
      <c r="P5" s="336">
        <f t="shared" si="9"/>
        <v>3</v>
      </c>
    </row>
    <row r="6" spans="1:18" ht="15" x14ac:dyDescent="0.25">
      <c r="E6" s="415" t="s">
        <v>649</v>
      </c>
      <c r="F6" s="415"/>
      <c r="I6" s="336">
        <f>SUM(I17:I19)/3</f>
        <v>4</v>
      </c>
      <c r="J6" s="336">
        <f t="shared" ref="J6:K6" si="10">SUM(J17:J19)/3</f>
        <v>10</v>
      </c>
      <c r="K6" s="336">
        <f t="shared" si="10"/>
        <v>4</v>
      </c>
      <c r="M6" s="336">
        <f t="shared" ref="M6:P6" si="11">SUM(M17:M19)/3</f>
        <v>3.6666666666666665</v>
      </c>
      <c r="N6" s="336">
        <f t="shared" si="11"/>
        <v>2</v>
      </c>
      <c r="O6" s="336">
        <f t="shared" si="11"/>
        <v>3</v>
      </c>
      <c r="P6" s="336">
        <f t="shared" si="11"/>
        <v>2.3333333333333335</v>
      </c>
    </row>
    <row r="7" spans="1:18" ht="15" x14ac:dyDescent="0.25">
      <c r="E7" s="415" t="s">
        <v>864</v>
      </c>
      <c r="F7" s="415"/>
      <c r="I7" s="336">
        <f>SUM(I16:I16)/1</f>
        <v>3</v>
      </c>
      <c r="J7" s="336">
        <f t="shared" ref="J7:K7" si="12">SUM(J16:J16)/1</f>
        <v>12</v>
      </c>
      <c r="K7" s="336">
        <f t="shared" si="12"/>
        <v>5</v>
      </c>
      <c r="M7" s="336">
        <f t="shared" ref="M7:P7" si="13">SUM(M16:M16)/1</f>
        <v>3</v>
      </c>
      <c r="N7" s="336">
        <f t="shared" si="13"/>
        <v>4</v>
      </c>
      <c r="O7" s="336">
        <f t="shared" si="13"/>
        <v>2</v>
      </c>
      <c r="P7" s="336">
        <f t="shared" si="13"/>
        <v>2</v>
      </c>
    </row>
    <row r="8" spans="1:18" ht="15" x14ac:dyDescent="0.25">
      <c r="E8" s="415" t="s">
        <v>654</v>
      </c>
      <c r="F8" s="415"/>
      <c r="I8" s="336">
        <f>SUM(I15:I15)/1</f>
        <v>4</v>
      </c>
      <c r="J8" s="336">
        <f t="shared" ref="J8:K8" si="14">SUM(J15:J15)/1</f>
        <v>8</v>
      </c>
      <c r="K8" s="336">
        <f t="shared" si="14"/>
        <v>5</v>
      </c>
      <c r="M8" s="336">
        <f t="shared" ref="M8:P8" si="15">SUM(M15:M15)/1</f>
        <v>3</v>
      </c>
      <c r="N8" s="336">
        <f t="shared" si="15"/>
        <v>2</v>
      </c>
      <c r="O8" s="336">
        <f t="shared" si="15"/>
        <v>4</v>
      </c>
      <c r="P8" s="336">
        <f t="shared" si="15"/>
        <v>2</v>
      </c>
    </row>
    <row r="9" spans="1:18" ht="15" x14ac:dyDescent="0.25">
      <c r="E9" s="415" t="s">
        <v>648</v>
      </c>
      <c r="F9" s="415"/>
      <c r="I9" s="336">
        <f>SUM(I13:I14)/2</f>
        <v>4.5</v>
      </c>
      <c r="J9" s="336">
        <f t="shared" ref="J9:K9" si="16">SUM(J13:J14)/2</f>
        <v>11</v>
      </c>
      <c r="K9" s="336">
        <f t="shared" si="16"/>
        <v>4</v>
      </c>
      <c r="M9" s="336">
        <f t="shared" ref="M9:P9" si="17">SUM(M13:M14)/2</f>
        <v>3.5</v>
      </c>
      <c r="N9" s="336">
        <f t="shared" si="17"/>
        <v>2</v>
      </c>
      <c r="O9" s="336">
        <f t="shared" si="17"/>
        <v>2.5</v>
      </c>
      <c r="P9" s="336">
        <f t="shared" si="17"/>
        <v>3</v>
      </c>
    </row>
    <row r="10" spans="1:18" ht="15" x14ac:dyDescent="0.25">
      <c r="A10" s="353">
        <f>SUM(A13:A25)</f>
        <v>13</v>
      </c>
      <c r="I10" s="336">
        <f>SUM(I13:I25)/$A10</f>
        <v>3.6923076923076925</v>
      </c>
      <c r="J10" s="336">
        <f>SUM(J13:J25)/$A10</f>
        <v>10</v>
      </c>
      <c r="K10" s="336">
        <f>SUM(K13:K25)/$A10</f>
        <v>4</v>
      </c>
      <c r="M10" s="336">
        <f>SUM(M13:M25)/$A10</f>
        <v>3.3846153846153846</v>
      </c>
      <c r="N10" s="336">
        <f>SUM(N13:N25)/$A10</f>
        <v>2.3076923076923075</v>
      </c>
      <c r="O10" s="336">
        <f>SUM(O13:O25)/$A10</f>
        <v>2.8461538461538463</v>
      </c>
      <c r="P10" s="336">
        <f>SUM(P13:P25)/$A10</f>
        <v>2.4615384615384617</v>
      </c>
    </row>
    <row r="11" spans="1:18" s="387" customFormat="1" ht="15.75" x14ac:dyDescent="0.25">
      <c r="C11" s="388"/>
      <c r="D11" s="388"/>
      <c r="E11" s="388"/>
      <c r="F11" s="388"/>
      <c r="G11" s="388"/>
      <c r="H11" s="388"/>
      <c r="I11" s="358" t="s">
        <v>880</v>
      </c>
      <c r="J11" s="358" t="s">
        <v>881</v>
      </c>
      <c r="K11" s="358" t="s">
        <v>882</v>
      </c>
      <c r="L11" s="358" t="s">
        <v>883</v>
      </c>
      <c r="M11" s="358" t="s">
        <v>884</v>
      </c>
      <c r="N11" s="358" t="s">
        <v>885</v>
      </c>
      <c r="O11" s="358" t="s">
        <v>886</v>
      </c>
      <c r="P11" s="358" t="s">
        <v>887</v>
      </c>
      <c r="Q11" s="390"/>
      <c r="R11" s="390"/>
    </row>
    <row r="12" spans="1:18" s="387" customFormat="1" ht="84" customHeight="1" x14ac:dyDescent="0.25">
      <c r="C12" s="385" t="s">
        <v>0</v>
      </c>
      <c r="D12" s="385" t="s">
        <v>9</v>
      </c>
      <c r="E12" s="388" t="s">
        <v>888</v>
      </c>
      <c r="F12" s="388"/>
      <c r="G12" s="388" t="s">
        <v>218</v>
      </c>
      <c r="H12" s="385" t="s">
        <v>15</v>
      </c>
      <c r="I12" s="385" t="s">
        <v>10</v>
      </c>
      <c r="J12" s="385" t="s">
        <v>11</v>
      </c>
      <c r="K12" s="385" t="s">
        <v>12</v>
      </c>
      <c r="L12" s="385" t="s">
        <v>14</v>
      </c>
      <c r="M12" s="385" t="s">
        <v>659</v>
      </c>
      <c r="N12" s="385" t="s">
        <v>660</v>
      </c>
      <c r="O12" s="385" t="s">
        <v>661</v>
      </c>
      <c r="P12" s="385" t="s">
        <v>662</v>
      </c>
      <c r="Q12" s="358" t="s">
        <v>889</v>
      </c>
      <c r="R12" s="358" t="s">
        <v>890</v>
      </c>
    </row>
    <row r="13" spans="1:18" s="15" customFormat="1" ht="30" customHeight="1" x14ac:dyDescent="0.25">
      <c r="A13" s="15">
        <v>1</v>
      </c>
      <c r="B13" s="15">
        <v>1</v>
      </c>
      <c r="C13" s="80" t="s">
        <v>1</v>
      </c>
      <c r="D13" s="80" t="s">
        <v>1</v>
      </c>
      <c r="E13" s="80" t="s">
        <v>648</v>
      </c>
      <c r="F13" s="80"/>
      <c r="G13" s="80"/>
      <c r="H13" s="80" t="s">
        <v>21</v>
      </c>
      <c r="I13" s="49">
        <v>5</v>
      </c>
      <c r="J13" s="50">
        <v>10</v>
      </c>
      <c r="K13" s="51">
        <v>4</v>
      </c>
      <c r="L13" s="52" t="s">
        <v>152</v>
      </c>
      <c r="M13" s="53">
        <v>3</v>
      </c>
      <c r="N13" s="53">
        <v>2</v>
      </c>
      <c r="O13" s="53">
        <v>2</v>
      </c>
      <c r="P13" s="53">
        <v>4</v>
      </c>
      <c r="Q13" s="54" t="s">
        <v>375</v>
      </c>
      <c r="R13" s="54" t="s">
        <v>879</v>
      </c>
    </row>
    <row r="14" spans="1:18" s="15" customFormat="1" ht="30" customHeight="1" x14ac:dyDescent="0.25">
      <c r="A14" s="15">
        <v>1</v>
      </c>
      <c r="B14" s="15">
        <v>2</v>
      </c>
      <c r="C14" s="80" t="s">
        <v>2</v>
      </c>
      <c r="D14" s="80" t="s">
        <v>22</v>
      </c>
      <c r="E14" s="80" t="s">
        <v>648</v>
      </c>
      <c r="F14" s="80"/>
      <c r="G14" s="80">
        <v>0</v>
      </c>
      <c r="H14" s="80" t="s">
        <v>21</v>
      </c>
      <c r="I14" s="49">
        <v>4</v>
      </c>
      <c r="J14" s="50">
        <v>12</v>
      </c>
      <c r="K14" s="51">
        <v>4</v>
      </c>
      <c r="L14" s="52" t="s">
        <v>152</v>
      </c>
      <c r="M14" s="53">
        <v>4</v>
      </c>
      <c r="N14" s="53">
        <v>2</v>
      </c>
      <c r="O14" s="53">
        <v>3</v>
      </c>
      <c r="P14" s="53">
        <v>2</v>
      </c>
      <c r="Q14" s="54" t="s">
        <v>898</v>
      </c>
      <c r="R14" s="54" t="s">
        <v>899</v>
      </c>
    </row>
    <row r="15" spans="1:18" s="15" customFormat="1" ht="30" customHeight="1" x14ac:dyDescent="0.25">
      <c r="A15" s="15">
        <v>1</v>
      </c>
      <c r="B15" s="15">
        <v>1</v>
      </c>
      <c r="C15" s="80" t="s">
        <v>1444</v>
      </c>
      <c r="D15" s="80" t="s">
        <v>1451</v>
      </c>
      <c r="E15" s="80" t="s">
        <v>654</v>
      </c>
      <c r="F15" s="80"/>
      <c r="G15" s="80"/>
      <c r="H15" s="80" t="s">
        <v>21</v>
      </c>
      <c r="I15" s="49">
        <v>4</v>
      </c>
      <c r="J15" s="50">
        <v>8</v>
      </c>
      <c r="K15" s="51">
        <v>5</v>
      </c>
      <c r="L15" s="52" t="s">
        <v>152</v>
      </c>
      <c r="M15" s="53">
        <v>3</v>
      </c>
      <c r="N15" s="53">
        <v>2</v>
      </c>
      <c r="O15" s="53">
        <v>4</v>
      </c>
      <c r="P15" s="53">
        <v>2</v>
      </c>
      <c r="Q15" s="54"/>
      <c r="R15" s="54"/>
    </row>
    <row r="16" spans="1:18" s="15" customFormat="1" ht="30" customHeight="1" x14ac:dyDescent="0.25">
      <c r="A16" s="15">
        <v>1</v>
      </c>
      <c r="B16" s="15">
        <v>1</v>
      </c>
      <c r="C16" s="80" t="s">
        <v>1445</v>
      </c>
      <c r="D16" s="80" t="s">
        <v>1450</v>
      </c>
      <c r="E16" s="80" t="s">
        <v>864</v>
      </c>
      <c r="F16" s="80"/>
      <c r="G16" s="80"/>
      <c r="H16" s="80" t="s">
        <v>21</v>
      </c>
      <c r="I16" s="49">
        <v>3</v>
      </c>
      <c r="J16" s="50">
        <v>12</v>
      </c>
      <c r="K16" s="51">
        <v>5</v>
      </c>
      <c r="L16" s="52" t="s">
        <v>152</v>
      </c>
      <c r="M16" s="53">
        <v>3</v>
      </c>
      <c r="N16" s="53">
        <v>4</v>
      </c>
      <c r="O16" s="53">
        <v>2</v>
      </c>
      <c r="P16" s="53">
        <v>2</v>
      </c>
      <c r="Q16" s="54"/>
      <c r="R16" s="54"/>
    </row>
    <row r="17" spans="1:18" s="15" customFormat="1" ht="30" customHeight="1" x14ac:dyDescent="0.25">
      <c r="A17" s="15">
        <v>1</v>
      </c>
      <c r="B17" s="15">
        <v>1</v>
      </c>
      <c r="C17" s="80" t="s">
        <v>191</v>
      </c>
      <c r="D17" s="80" t="s">
        <v>1027</v>
      </c>
      <c r="E17" s="80" t="s">
        <v>649</v>
      </c>
      <c r="F17" s="80" t="s">
        <v>1467</v>
      </c>
      <c r="G17" s="80">
        <v>1</v>
      </c>
      <c r="H17" s="80" t="s">
        <v>21</v>
      </c>
      <c r="I17" s="49">
        <v>4</v>
      </c>
      <c r="J17" s="50">
        <v>12</v>
      </c>
      <c r="K17" s="51">
        <v>4</v>
      </c>
      <c r="L17" s="52" t="s">
        <v>152</v>
      </c>
      <c r="M17" s="53">
        <v>4</v>
      </c>
      <c r="N17" s="53">
        <v>2</v>
      </c>
      <c r="O17" s="53">
        <v>3</v>
      </c>
      <c r="P17" s="53">
        <v>2</v>
      </c>
      <c r="Q17" s="54" t="s">
        <v>1028</v>
      </c>
      <c r="R17" s="54" t="s">
        <v>1029</v>
      </c>
    </row>
    <row r="18" spans="1:18" s="15" customFormat="1" ht="30" customHeight="1" x14ac:dyDescent="0.25">
      <c r="A18" s="15">
        <v>1</v>
      </c>
      <c r="B18" s="15">
        <v>2</v>
      </c>
      <c r="C18" s="80" t="s">
        <v>194</v>
      </c>
      <c r="D18" s="80" t="s">
        <v>194</v>
      </c>
      <c r="E18" s="80" t="s">
        <v>649</v>
      </c>
      <c r="F18" s="80"/>
      <c r="G18" s="80"/>
      <c r="H18" s="80" t="s">
        <v>21</v>
      </c>
      <c r="I18" s="49">
        <v>4</v>
      </c>
      <c r="J18" s="50">
        <v>8</v>
      </c>
      <c r="K18" s="51">
        <v>4</v>
      </c>
      <c r="L18" s="52" t="s">
        <v>152</v>
      </c>
      <c r="M18" s="53">
        <v>3</v>
      </c>
      <c r="N18" s="53">
        <v>2</v>
      </c>
      <c r="O18" s="53">
        <v>3</v>
      </c>
      <c r="P18" s="53">
        <v>3</v>
      </c>
      <c r="Q18" s="54" t="s">
        <v>1033</v>
      </c>
      <c r="R18" s="54" t="s">
        <v>1034</v>
      </c>
    </row>
    <row r="19" spans="1:18" s="15" customFormat="1" ht="30" customHeight="1" x14ac:dyDescent="0.25">
      <c r="A19" s="15">
        <v>1</v>
      </c>
      <c r="B19" s="15">
        <v>3</v>
      </c>
      <c r="C19" s="80" t="s">
        <v>567</v>
      </c>
      <c r="D19" s="80" t="s">
        <v>1024</v>
      </c>
      <c r="E19" s="80" t="s">
        <v>649</v>
      </c>
      <c r="F19" s="80" t="s">
        <v>1467</v>
      </c>
      <c r="G19" s="80">
        <v>1</v>
      </c>
      <c r="H19" s="80" t="s">
        <v>21</v>
      </c>
      <c r="I19" s="49">
        <v>4</v>
      </c>
      <c r="J19" s="50">
        <v>10</v>
      </c>
      <c r="K19" s="51">
        <v>4</v>
      </c>
      <c r="L19" s="52" t="s">
        <v>152</v>
      </c>
      <c r="M19" s="53">
        <v>4</v>
      </c>
      <c r="N19" s="53">
        <v>2</v>
      </c>
      <c r="O19" s="53">
        <v>3</v>
      </c>
      <c r="P19" s="53">
        <v>2</v>
      </c>
      <c r="Q19" s="54" t="s">
        <v>1025</v>
      </c>
      <c r="R19" s="54" t="s">
        <v>1026</v>
      </c>
    </row>
    <row r="20" spans="1:18" s="15" customFormat="1" ht="30" customHeight="1" x14ac:dyDescent="0.25">
      <c r="A20" s="15">
        <v>1</v>
      </c>
      <c r="B20" s="15">
        <v>1</v>
      </c>
      <c r="C20" s="80" t="s">
        <v>208</v>
      </c>
      <c r="D20" s="80" t="s">
        <v>1035</v>
      </c>
      <c r="E20" s="80" t="s">
        <v>650</v>
      </c>
      <c r="F20" s="80"/>
      <c r="G20" s="80"/>
      <c r="H20" s="80" t="s">
        <v>21</v>
      </c>
      <c r="I20" s="49">
        <v>2</v>
      </c>
      <c r="J20" s="50">
        <v>12</v>
      </c>
      <c r="K20" s="51">
        <v>3</v>
      </c>
      <c r="L20" s="52" t="s">
        <v>152</v>
      </c>
      <c r="M20" s="53">
        <v>3</v>
      </c>
      <c r="N20" s="53">
        <v>4</v>
      </c>
      <c r="O20" s="53">
        <v>1</v>
      </c>
      <c r="P20" s="53">
        <v>3</v>
      </c>
      <c r="Q20" s="54" t="s">
        <v>1036</v>
      </c>
      <c r="R20" s="54" t="s">
        <v>1289</v>
      </c>
    </row>
    <row r="21" spans="1:18" s="15" customFormat="1" ht="30" customHeight="1" x14ac:dyDescent="0.25">
      <c r="A21" s="15">
        <v>1</v>
      </c>
      <c r="B21" s="15">
        <v>1</v>
      </c>
      <c r="C21" s="80"/>
      <c r="D21" s="80" t="s">
        <v>1516</v>
      </c>
      <c r="E21" s="80" t="s">
        <v>1522</v>
      </c>
      <c r="F21" s="80"/>
      <c r="G21" s="80"/>
      <c r="H21" s="80" t="s">
        <v>21</v>
      </c>
      <c r="I21" s="49">
        <v>5</v>
      </c>
      <c r="J21" s="50">
        <v>8</v>
      </c>
      <c r="K21" s="51">
        <v>5</v>
      </c>
      <c r="L21" s="52" t="s">
        <v>152</v>
      </c>
      <c r="M21" s="53">
        <v>3</v>
      </c>
      <c r="N21" s="53">
        <v>2</v>
      </c>
      <c r="O21" s="53">
        <v>4</v>
      </c>
      <c r="P21" s="53">
        <v>2</v>
      </c>
      <c r="Q21" s="54" t="s">
        <v>1529</v>
      </c>
      <c r="R21" s="54" t="s">
        <v>1530</v>
      </c>
    </row>
    <row r="22" spans="1:18" s="15" customFormat="1" ht="30" customHeight="1" x14ac:dyDescent="0.25">
      <c r="A22" s="15">
        <v>1</v>
      </c>
      <c r="B22" s="15">
        <v>2</v>
      </c>
      <c r="C22" s="80"/>
      <c r="D22" s="80" t="s">
        <v>1520</v>
      </c>
      <c r="E22" s="80" t="s">
        <v>1522</v>
      </c>
      <c r="F22" s="80"/>
      <c r="G22" s="80"/>
      <c r="H22" s="80" t="s">
        <v>21</v>
      </c>
      <c r="I22" s="49">
        <v>4</v>
      </c>
      <c r="J22" s="50">
        <v>10</v>
      </c>
      <c r="K22" s="51">
        <v>4</v>
      </c>
      <c r="L22" s="52" t="s">
        <v>152</v>
      </c>
      <c r="M22" s="53">
        <v>3</v>
      </c>
      <c r="N22" s="53">
        <v>2</v>
      </c>
      <c r="O22" s="53">
        <v>3</v>
      </c>
      <c r="P22" s="53">
        <v>3</v>
      </c>
      <c r="Q22" s="54" t="s">
        <v>1531</v>
      </c>
      <c r="R22" s="54" t="s">
        <v>1532</v>
      </c>
    </row>
    <row r="23" spans="1:18" s="15" customFormat="1" ht="30" customHeight="1" x14ac:dyDescent="0.25">
      <c r="A23" s="15">
        <v>1</v>
      </c>
      <c r="B23" s="15">
        <v>4</v>
      </c>
      <c r="C23" s="80"/>
      <c r="D23" s="80" t="s">
        <v>1538</v>
      </c>
      <c r="E23" s="80" t="s">
        <v>1541</v>
      </c>
      <c r="F23" s="80"/>
      <c r="G23" s="80"/>
      <c r="H23" s="80" t="s">
        <v>21</v>
      </c>
      <c r="I23" s="49">
        <v>2</v>
      </c>
      <c r="J23" s="50">
        <v>8</v>
      </c>
      <c r="K23" s="51">
        <v>3</v>
      </c>
      <c r="L23" s="52" t="s">
        <v>152</v>
      </c>
      <c r="M23" s="53">
        <v>3</v>
      </c>
      <c r="N23" s="53">
        <v>3</v>
      </c>
      <c r="O23" s="53">
        <v>2</v>
      </c>
      <c r="P23" s="53">
        <v>3</v>
      </c>
      <c r="Q23" s="54" t="s">
        <v>1548</v>
      </c>
      <c r="R23" s="54" t="s">
        <v>1549</v>
      </c>
    </row>
    <row r="24" spans="1:18" s="15" customFormat="1" ht="30" customHeight="1" x14ac:dyDescent="0.25">
      <c r="A24" s="15">
        <v>1</v>
      </c>
      <c r="B24" s="15">
        <v>1</v>
      </c>
      <c r="C24" s="80"/>
      <c r="D24" s="80" t="s">
        <v>1554</v>
      </c>
      <c r="E24" s="80" t="s">
        <v>1555</v>
      </c>
      <c r="F24" s="80"/>
      <c r="G24" s="80"/>
      <c r="H24" s="80" t="s">
        <v>21</v>
      </c>
      <c r="I24" s="49">
        <v>4</v>
      </c>
      <c r="J24" s="50">
        <v>8</v>
      </c>
      <c r="K24" s="51">
        <v>4</v>
      </c>
      <c r="L24" s="52" t="s">
        <v>152</v>
      </c>
      <c r="M24" s="53">
        <v>4</v>
      </c>
      <c r="N24" s="53">
        <v>2</v>
      </c>
      <c r="O24" s="53">
        <v>3</v>
      </c>
      <c r="P24" s="53">
        <v>2</v>
      </c>
      <c r="Q24" s="54"/>
      <c r="R24" s="54"/>
    </row>
    <row r="25" spans="1:18" s="15" customFormat="1" ht="30" customHeight="1" x14ac:dyDescent="0.25">
      <c r="A25" s="15">
        <v>1</v>
      </c>
      <c r="B25" s="15">
        <v>1</v>
      </c>
      <c r="C25" s="80" t="s">
        <v>212</v>
      </c>
      <c r="D25" s="80" t="s">
        <v>1030</v>
      </c>
      <c r="E25" s="80" t="s">
        <v>651</v>
      </c>
      <c r="F25" s="80" t="s">
        <v>1467</v>
      </c>
      <c r="G25" s="80"/>
      <c r="H25" s="80" t="s">
        <v>21</v>
      </c>
      <c r="I25" s="49">
        <v>3</v>
      </c>
      <c r="J25" s="50">
        <v>12</v>
      </c>
      <c r="K25" s="51">
        <v>3</v>
      </c>
      <c r="L25" s="52" t="s">
        <v>152</v>
      </c>
      <c r="M25" s="53">
        <v>4</v>
      </c>
      <c r="N25" s="53">
        <v>1</v>
      </c>
      <c r="O25" s="53">
        <v>4</v>
      </c>
      <c r="P25" s="53">
        <v>2</v>
      </c>
      <c r="Q25" s="54" t="s">
        <v>1031</v>
      </c>
      <c r="R25" s="54" t="s">
        <v>1032</v>
      </c>
    </row>
    <row r="26" spans="1:18" s="15" customFormat="1" ht="30" customHeight="1" x14ac:dyDescent="0.25">
      <c r="C26" s="94"/>
      <c r="I26" s="386"/>
      <c r="J26" s="386"/>
      <c r="K26" s="22"/>
      <c r="L26" s="386"/>
      <c r="M26" s="386"/>
      <c r="N26" s="386"/>
      <c r="O26" s="386"/>
      <c r="P26" s="386"/>
      <c r="Q26" s="17"/>
      <c r="R26" s="17"/>
    </row>
    <row r="27" spans="1:18" s="15" customFormat="1" ht="30" customHeight="1" x14ac:dyDescent="0.25">
      <c r="C27" s="94"/>
      <c r="I27" s="386"/>
      <c r="J27" s="386"/>
      <c r="K27" s="22"/>
      <c r="L27" s="386"/>
      <c r="M27" s="386"/>
      <c r="N27" s="386"/>
      <c r="O27" s="386"/>
      <c r="P27" s="386"/>
      <c r="Q27" s="17"/>
      <c r="R27" s="17"/>
    </row>
    <row r="28" spans="1:18" s="15" customFormat="1" ht="30" customHeight="1" x14ac:dyDescent="0.25">
      <c r="C28" s="94"/>
      <c r="I28" s="386"/>
      <c r="J28" s="386"/>
      <c r="K28" s="22"/>
      <c r="L28" s="386"/>
      <c r="M28" s="386"/>
      <c r="N28" s="386"/>
      <c r="O28" s="386"/>
      <c r="P28" s="386"/>
      <c r="Q28" s="17"/>
      <c r="R28" s="17"/>
    </row>
    <row r="29" spans="1:18" s="15" customFormat="1" ht="30" customHeight="1" x14ac:dyDescent="0.25">
      <c r="C29" s="94"/>
      <c r="I29" s="386"/>
      <c r="J29" s="386"/>
      <c r="K29" s="22"/>
      <c r="L29" s="386"/>
      <c r="M29" s="386"/>
      <c r="N29" s="386"/>
      <c r="O29" s="386"/>
      <c r="P29" s="386"/>
      <c r="Q29" s="17"/>
      <c r="R29" s="17"/>
    </row>
    <row r="30" spans="1:18" s="15" customFormat="1" ht="30" customHeight="1" x14ac:dyDescent="0.25">
      <c r="C30" s="94"/>
      <c r="I30" s="386"/>
      <c r="J30" s="386"/>
      <c r="K30" s="22"/>
      <c r="L30" s="386"/>
      <c r="M30" s="386"/>
      <c r="N30" s="386"/>
      <c r="O30" s="386"/>
      <c r="P30" s="386"/>
      <c r="Q30" s="17"/>
      <c r="R30" s="17"/>
    </row>
    <row r="31" spans="1:18" s="15" customFormat="1" ht="30" customHeight="1" x14ac:dyDescent="0.25">
      <c r="C31" s="94"/>
      <c r="I31" s="386"/>
      <c r="J31" s="386"/>
      <c r="K31" s="22"/>
      <c r="L31" s="386"/>
      <c r="M31" s="386"/>
      <c r="N31" s="386"/>
      <c r="O31" s="386"/>
      <c r="P31" s="386"/>
      <c r="Q31" s="17"/>
      <c r="R31" s="17"/>
    </row>
    <row r="32" spans="1:18" s="15" customFormat="1" ht="30" customHeight="1" x14ac:dyDescent="0.25">
      <c r="C32" s="94"/>
      <c r="I32" s="386"/>
      <c r="J32" s="386"/>
      <c r="K32" s="22"/>
      <c r="L32" s="386"/>
      <c r="M32" s="386"/>
      <c r="N32" s="386"/>
      <c r="O32" s="386"/>
      <c r="P32" s="386"/>
      <c r="Q32" s="17"/>
      <c r="R32" s="17"/>
    </row>
    <row r="33" spans="3:18" s="15" customFormat="1" ht="30" customHeight="1" x14ac:dyDescent="0.25">
      <c r="C33" s="94"/>
      <c r="I33" s="386"/>
      <c r="J33" s="386"/>
      <c r="K33" s="22"/>
      <c r="L33" s="386"/>
      <c r="M33" s="386"/>
      <c r="N33" s="386"/>
      <c r="O33" s="386"/>
      <c r="P33" s="386"/>
      <c r="Q33" s="17"/>
      <c r="R33" s="17"/>
    </row>
    <row r="34" spans="3:18" s="15" customFormat="1" ht="30" customHeight="1" x14ac:dyDescent="0.25">
      <c r="C34" s="94"/>
      <c r="I34" s="386"/>
      <c r="J34" s="386"/>
      <c r="K34" s="22"/>
      <c r="L34" s="386"/>
      <c r="M34" s="386"/>
      <c r="N34" s="386"/>
      <c r="O34" s="386"/>
      <c r="P34" s="386"/>
      <c r="Q34" s="17"/>
      <c r="R34" s="17"/>
    </row>
    <row r="35" spans="3:18" s="15" customFormat="1" ht="30" customHeight="1" x14ac:dyDescent="0.25">
      <c r="C35" s="94"/>
      <c r="I35" s="386"/>
      <c r="J35" s="386"/>
      <c r="K35" s="22"/>
      <c r="L35" s="386"/>
      <c r="M35" s="386"/>
      <c r="N35" s="386"/>
      <c r="O35" s="386"/>
      <c r="P35" s="386"/>
      <c r="Q35" s="17"/>
      <c r="R35" s="17"/>
    </row>
    <row r="36" spans="3:18" s="15" customFormat="1" ht="30" customHeight="1" x14ac:dyDescent="0.25">
      <c r="C36" s="94"/>
      <c r="I36" s="386"/>
      <c r="J36" s="386"/>
      <c r="K36" s="22"/>
      <c r="L36" s="386"/>
      <c r="M36" s="386"/>
      <c r="N36" s="386"/>
      <c r="O36" s="386"/>
      <c r="P36" s="386"/>
      <c r="Q36" s="17"/>
      <c r="R36" s="17"/>
    </row>
    <row r="37" spans="3:18" s="15" customFormat="1" ht="30" customHeight="1" x14ac:dyDescent="0.25">
      <c r="C37" s="94"/>
      <c r="I37" s="386"/>
      <c r="J37" s="386"/>
      <c r="K37" s="22"/>
      <c r="L37" s="386"/>
      <c r="M37" s="386"/>
      <c r="N37" s="386"/>
      <c r="O37" s="386"/>
      <c r="P37" s="386"/>
      <c r="Q37" s="17"/>
      <c r="R37" s="17"/>
    </row>
    <row r="38" spans="3:18" s="15" customFormat="1" ht="30" customHeight="1" x14ac:dyDescent="0.25">
      <c r="C38" s="94"/>
      <c r="I38" s="386"/>
      <c r="J38" s="386"/>
      <c r="K38" s="22"/>
      <c r="L38" s="386"/>
      <c r="M38" s="386"/>
      <c r="N38" s="386"/>
      <c r="O38" s="386"/>
      <c r="P38" s="386"/>
      <c r="Q38" s="17"/>
      <c r="R38" s="17"/>
    </row>
    <row r="39" spans="3:18" s="15" customFormat="1" ht="30" customHeight="1" x14ac:dyDescent="0.25">
      <c r="C39" s="94"/>
      <c r="I39" s="386"/>
      <c r="J39" s="386"/>
      <c r="K39" s="22"/>
      <c r="L39" s="386"/>
      <c r="M39" s="386"/>
      <c r="N39" s="386"/>
      <c r="O39" s="386"/>
      <c r="P39" s="386"/>
      <c r="Q39" s="17"/>
      <c r="R39" s="17"/>
    </row>
    <row r="40" spans="3:18" s="15" customFormat="1" ht="30" customHeight="1" x14ac:dyDescent="0.25">
      <c r="C40" s="94"/>
      <c r="I40" s="386"/>
      <c r="J40" s="386"/>
      <c r="K40" s="22"/>
      <c r="L40" s="386"/>
      <c r="M40" s="386"/>
      <c r="N40" s="386"/>
      <c r="O40" s="386"/>
      <c r="P40" s="386"/>
      <c r="Q40" s="17"/>
      <c r="R40" s="17"/>
    </row>
    <row r="41" spans="3:18" s="15" customFormat="1" ht="30" customHeight="1" x14ac:dyDescent="0.25">
      <c r="C41" s="94"/>
      <c r="I41" s="386"/>
      <c r="J41" s="386"/>
      <c r="K41" s="22"/>
      <c r="L41" s="386"/>
      <c r="M41" s="386"/>
      <c r="N41" s="386"/>
      <c r="O41" s="386"/>
      <c r="P41" s="386"/>
      <c r="Q41" s="17"/>
      <c r="R41" s="17"/>
    </row>
    <row r="42" spans="3:18" s="15" customFormat="1" ht="30" customHeight="1" x14ac:dyDescent="0.25">
      <c r="C42" s="94"/>
      <c r="I42" s="386"/>
      <c r="J42" s="386"/>
      <c r="K42" s="22"/>
      <c r="L42" s="386"/>
      <c r="M42" s="386"/>
      <c r="N42" s="386"/>
      <c r="O42" s="386"/>
      <c r="P42" s="386"/>
      <c r="Q42" s="17"/>
      <c r="R42" s="17"/>
    </row>
    <row r="43" spans="3:18" s="15" customFormat="1" ht="30" customHeight="1" x14ac:dyDescent="0.25">
      <c r="C43" s="94"/>
      <c r="I43" s="386"/>
      <c r="J43" s="386"/>
      <c r="K43" s="22"/>
      <c r="L43" s="386"/>
      <c r="M43" s="386"/>
      <c r="N43" s="386"/>
      <c r="O43" s="386"/>
      <c r="P43" s="386"/>
      <c r="Q43" s="17"/>
      <c r="R43" s="17"/>
    </row>
    <row r="44" spans="3:18" s="15" customFormat="1" ht="30" customHeight="1" x14ac:dyDescent="0.25">
      <c r="C44" s="94"/>
      <c r="I44" s="386"/>
      <c r="J44" s="386"/>
      <c r="K44" s="22"/>
      <c r="L44" s="386"/>
      <c r="M44" s="386"/>
      <c r="N44" s="386"/>
      <c r="O44" s="386"/>
      <c r="P44" s="386"/>
      <c r="Q44" s="17"/>
      <c r="R44" s="17"/>
    </row>
    <row r="45" spans="3:18" s="15" customFormat="1" ht="30" customHeight="1" x14ac:dyDescent="0.25">
      <c r="C45" s="94"/>
      <c r="I45" s="386"/>
      <c r="J45" s="386"/>
      <c r="K45" s="22"/>
      <c r="L45" s="386"/>
      <c r="M45" s="386"/>
      <c r="N45" s="386"/>
      <c r="O45" s="386"/>
      <c r="P45" s="386"/>
      <c r="Q45" s="17"/>
      <c r="R45" s="17"/>
    </row>
    <row r="46" spans="3:18" s="15" customFormat="1" ht="30" customHeight="1" x14ac:dyDescent="0.25">
      <c r="C46" s="94"/>
      <c r="I46" s="386"/>
      <c r="J46" s="386"/>
      <c r="K46" s="22"/>
      <c r="L46" s="386"/>
      <c r="M46" s="386"/>
      <c r="N46" s="386"/>
      <c r="O46" s="386"/>
      <c r="P46" s="386"/>
      <c r="Q46" s="17"/>
      <c r="R46" s="17"/>
    </row>
    <row r="47" spans="3:18" s="15" customFormat="1" ht="30" customHeight="1" x14ac:dyDescent="0.25">
      <c r="C47" s="94"/>
      <c r="I47" s="386"/>
      <c r="J47" s="386"/>
      <c r="K47" s="22"/>
      <c r="L47" s="386"/>
      <c r="M47" s="386"/>
      <c r="N47" s="386"/>
      <c r="O47" s="386"/>
      <c r="P47" s="386"/>
      <c r="Q47" s="17"/>
      <c r="R47" s="17"/>
    </row>
    <row r="48" spans="3:18" s="15" customFormat="1" ht="30" customHeight="1" x14ac:dyDescent="0.25">
      <c r="C48" s="94"/>
      <c r="I48" s="386"/>
      <c r="J48" s="386"/>
      <c r="K48" s="22"/>
      <c r="L48" s="386"/>
      <c r="M48" s="386"/>
      <c r="N48" s="386"/>
      <c r="O48" s="386"/>
      <c r="P48" s="386"/>
      <c r="Q48" s="17"/>
      <c r="R48" s="17"/>
    </row>
    <row r="49" spans="3:18" s="15" customFormat="1" ht="30" customHeight="1" x14ac:dyDescent="0.25">
      <c r="C49" s="94"/>
      <c r="I49" s="386"/>
      <c r="J49" s="386"/>
      <c r="K49" s="22"/>
      <c r="L49" s="386"/>
      <c r="M49" s="386"/>
      <c r="N49" s="386"/>
      <c r="O49" s="386"/>
      <c r="P49" s="386"/>
      <c r="Q49" s="17"/>
      <c r="R49" s="17"/>
    </row>
    <row r="50" spans="3:18" s="15" customFormat="1" ht="30" customHeight="1" x14ac:dyDescent="0.25">
      <c r="C50" s="94"/>
      <c r="I50" s="386"/>
      <c r="J50" s="386"/>
      <c r="K50" s="22"/>
      <c r="L50" s="386"/>
      <c r="M50" s="386"/>
      <c r="N50" s="386"/>
      <c r="O50" s="386"/>
      <c r="P50" s="386"/>
      <c r="Q50" s="17"/>
      <c r="R50" s="17"/>
    </row>
    <row r="51" spans="3:18" s="15" customFormat="1" ht="30" customHeight="1" x14ac:dyDescent="0.25">
      <c r="C51" s="94"/>
      <c r="I51" s="386"/>
      <c r="J51" s="386"/>
      <c r="K51" s="22"/>
      <c r="L51" s="386"/>
      <c r="M51" s="386"/>
      <c r="N51" s="386"/>
      <c r="O51" s="386"/>
      <c r="P51" s="386"/>
      <c r="Q51" s="17"/>
      <c r="R51" s="17"/>
    </row>
    <row r="52" spans="3:18" s="15" customFormat="1" ht="30" customHeight="1" x14ac:dyDescent="0.25">
      <c r="C52" s="94"/>
      <c r="I52" s="386"/>
      <c r="J52" s="386"/>
      <c r="K52" s="22"/>
      <c r="L52" s="386"/>
      <c r="M52" s="386"/>
      <c r="N52" s="386"/>
      <c r="O52" s="386"/>
      <c r="P52" s="386"/>
      <c r="Q52" s="17"/>
      <c r="R52" s="17"/>
    </row>
    <row r="53" spans="3:18" s="15" customFormat="1" ht="30" customHeight="1" x14ac:dyDescent="0.25">
      <c r="C53" s="94"/>
      <c r="I53" s="386"/>
      <c r="J53" s="386"/>
      <c r="K53" s="22"/>
      <c r="L53" s="386"/>
      <c r="M53" s="386"/>
      <c r="N53" s="386"/>
      <c r="O53" s="386"/>
      <c r="P53" s="386"/>
      <c r="Q53" s="17"/>
      <c r="R53" s="17"/>
    </row>
    <row r="54" spans="3:18" s="15" customFormat="1" ht="30" customHeight="1" x14ac:dyDescent="0.25">
      <c r="C54" s="94"/>
      <c r="I54" s="386"/>
      <c r="J54" s="386"/>
      <c r="K54" s="22"/>
      <c r="L54" s="386"/>
      <c r="M54" s="386"/>
      <c r="N54" s="386"/>
      <c r="O54" s="386"/>
      <c r="P54" s="386"/>
      <c r="Q54" s="17"/>
      <c r="R54" s="17"/>
    </row>
    <row r="55" spans="3:18" s="15" customFormat="1" ht="30" customHeight="1" x14ac:dyDescent="0.25">
      <c r="C55" s="94"/>
      <c r="I55" s="386"/>
      <c r="J55" s="386"/>
      <c r="K55" s="22"/>
      <c r="L55" s="386"/>
      <c r="M55" s="386"/>
      <c r="N55" s="386"/>
      <c r="O55" s="386"/>
      <c r="P55" s="386"/>
      <c r="Q55" s="17"/>
      <c r="R55" s="17"/>
    </row>
  </sheetData>
  <autoFilter ref="A12:R25"/>
  <mergeCells count="9">
    <mergeCell ref="E7:F7"/>
    <mergeCell ref="E8:F8"/>
    <mergeCell ref="E9:F9"/>
    <mergeCell ref="E1:F1"/>
    <mergeCell ref="E2:F2"/>
    <mergeCell ref="E3:F3"/>
    <mergeCell ref="E4:F4"/>
    <mergeCell ref="E5:F5"/>
    <mergeCell ref="E6:F6"/>
  </mergeCells>
  <conditionalFormatting sqref="C13:H25">
    <cfRule type="expression" dxfId="11" priority="5">
      <formula>$H13="Eclaireur"</formula>
    </cfRule>
    <cfRule type="expression" dxfId="10" priority="6">
      <formula>$H13="Mage"</formula>
    </cfRule>
    <cfRule type="expression" dxfId="9" priority="7">
      <formula>$H13="Guerrier"</formula>
    </cfRule>
    <cfRule type="expression" dxfId="8" priority="8">
      <formula>$H13="Soigneur"</formula>
    </cfRule>
  </conditionalFormatting>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5"/>
  <sheetViews>
    <sheetView zoomScaleNormal="100" workbookViewId="0">
      <pane xSplit="4" ySplit="11" topLeftCell="E12" activePane="bottomRight" state="frozen"/>
      <selection pane="topRight" activeCell="C1" sqref="C1"/>
      <selection pane="bottomLeft" activeCell="A3" sqref="A3"/>
      <selection pane="bottomRight" activeCell="Q5" sqref="Q5"/>
    </sheetView>
  </sheetViews>
  <sheetFormatPr baseColWidth="10" defaultRowHeight="30" customHeight="1" x14ac:dyDescent="0.25"/>
  <cols>
    <col min="1" max="2" width="3" style="353" bestFit="1" customWidth="1"/>
    <col min="3" max="3" width="19.42578125" style="25" bestFit="1" customWidth="1"/>
    <col min="4" max="4" width="19.42578125" style="353" bestFit="1" customWidth="1"/>
    <col min="5" max="5" width="5.5703125" style="353" bestFit="1" customWidth="1"/>
    <col min="6" max="6" width="1.7109375" style="353" bestFit="1" customWidth="1"/>
    <col min="7" max="7" width="3.7109375" style="353" bestFit="1" customWidth="1"/>
    <col min="8" max="8" width="8.85546875" style="353" bestFit="1" customWidth="1"/>
    <col min="9" max="10" width="5.7109375" style="389" customWidth="1"/>
    <col min="11" max="11" width="5.7109375" style="14" customWidth="1"/>
    <col min="12" max="12" width="4.7109375" style="389" customWidth="1"/>
    <col min="13" max="16" width="5.7109375" style="389" customWidth="1"/>
    <col min="17" max="17" width="100.7109375" style="18" customWidth="1"/>
    <col min="18" max="18" width="130.7109375" style="18" customWidth="1"/>
    <col min="19" max="16384" width="11.42578125" style="353"/>
  </cols>
  <sheetData>
    <row r="1" spans="1:18" ht="15" x14ac:dyDescent="0.25">
      <c r="E1" s="415" t="s">
        <v>1464</v>
      </c>
      <c r="F1" s="415"/>
      <c r="I1" s="336">
        <f>SUM(I25:I25)/1</f>
        <v>3</v>
      </c>
      <c r="J1" s="336">
        <f t="shared" ref="J1:K1" si="0">SUM(J25:J25)/1</f>
        <v>10</v>
      </c>
      <c r="K1" s="336">
        <f t="shared" si="0"/>
        <v>5</v>
      </c>
      <c r="M1" s="336">
        <f t="shared" ref="M1:P1" si="1">SUM(M25:M25)/1</f>
        <v>3</v>
      </c>
      <c r="N1" s="336">
        <f t="shared" si="1"/>
        <v>3</v>
      </c>
      <c r="O1" s="336">
        <f t="shared" si="1"/>
        <v>4</v>
      </c>
      <c r="P1" s="336">
        <f t="shared" si="1"/>
        <v>1</v>
      </c>
    </row>
    <row r="2" spans="1:18" ht="15" x14ac:dyDescent="0.25">
      <c r="E2" s="415" t="s">
        <v>1555</v>
      </c>
      <c r="F2" s="415"/>
      <c r="I2" s="336">
        <f>SUM(I24:I24)/1</f>
        <v>4</v>
      </c>
      <c r="J2" s="336">
        <f t="shared" ref="J2:K2" si="2">SUM(J24:J24)/1</f>
        <v>10</v>
      </c>
      <c r="K2" s="336">
        <f t="shared" si="2"/>
        <v>4</v>
      </c>
      <c r="M2" s="336">
        <f t="shared" ref="M2:P2" si="3">SUM(M24:M24)/1</f>
        <v>2</v>
      </c>
      <c r="N2" s="336">
        <f t="shared" si="3"/>
        <v>1</v>
      </c>
      <c r="O2" s="336">
        <f t="shared" si="3"/>
        <v>4</v>
      </c>
      <c r="P2" s="336">
        <f t="shared" si="3"/>
        <v>4</v>
      </c>
    </row>
    <row r="3" spans="1:18" ht="15" x14ac:dyDescent="0.25">
      <c r="E3" s="415" t="s">
        <v>1541</v>
      </c>
      <c r="F3" s="415"/>
      <c r="I3" s="336">
        <f>SUM(I22:I23)/2</f>
        <v>4</v>
      </c>
      <c r="J3" s="336">
        <f t="shared" ref="J3:K3" si="4">SUM(J22:J23)/2</f>
        <v>8</v>
      </c>
      <c r="K3" s="336">
        <f t="shared" si="4"/>
        <v>4.5</v>
      </c>
      <c r="M3" s="336">
        <f t="shared" ref="M3:P3" si="5">SUM(M22:M23)/2</f>
        <v>3</v>
      </c>
      <c r="N3" s="336">
        <f t="shared" si="5"/>
        <v>1.5</v>
      </c>
      <c r="O3" s="336">
        <f t="shared" si="5"/>
        <v>3.5</v>
      </c>
      <c r="P3" s="336">
        <f t="shared" si="5"/>
        <v>3</v>
      </c>
    </row>
    <row r="4" spans="1:18" ht="15" x14ac:dyDescent="0.25">
      <c r="E4" s="415" t="s">
        <v>650</v>
      </c>
      <c r="F4" s="415"/>
      <c r="I4" s="336">
        <f>SUM(I21:I21)/1</f>
        <v>5</v>
      </c>
      <c r="J4" s="336">
        <f t="shared" ref="J4:K4" si="6">SUM(J21:J21)/1</f>
        <v>8</v>
      </c>
      <c r="K4" s="336">
        <f t="shared" si="6"/>
        <v>4</v>
      </c>
      <c r="M4" s="336">
        <f t="shared" ref="M4:P4" si="7">SUM(M21:M21)/1</f>
        <v>3</v>
      </c>
      <c r="N4" s="336">
        <f t="shared" si="7"/>
        <v>1</v>
      </c>
      <c r="O4" s="336">
        <f t="shared" si="7"/>
        <v>5</v>
      </c>
      <c r="P4" s="336">
        <f t="shared" si="7"/>
        <v>2</v>
      </c>
    </row>
    <row r="5" spans="1:18" ht="15" x14ac:dyDescent="0.25">
      <c r="E5" s="415" t="s">
        <v>649</v>
      </c>
      <c r="F5" s="415"/>
      <c r="I5" s="336">
        <f>SUM(I16:I20)/5</f>
        <v>4</v>
      </c>
      <c r="J5" s="336">
        <f t="shared" ref="J5:K5" si="8">SUM(J16:J20)/5</f>
        <v>9.6</v>
      </c>
      <c r="K5" s="336">
        <f t="shared" si="8"/>
        <v>4</v>
      </c>
      <c r="M5" s="336">
        <f t="shared" ref="M5:P5" si="9">SUM(M16:M20)/5</f>
        <v>3</v>
      </c>
      <c r="N5" s="336">
        <f t="shared" si="9"/>
        <v>1.6</v>
      </c>
      <c r="O5" s="336">
        <f t="shared" si="9"/>
        <v>4</v>
      </c>
      <c r="P5" s="336">
        <f t="shared" si="9"/>
        <v>2.4</v>
      </c>
    </row>
    <row r="6" spans="1:18" ht="15" x14ac:dyDescent="0.25">
      <c r="E6" s="415" t="s">
        <v>654</v>
      </c>
      <c r="F6" s="415"/>
      <c r="I6" s="336">
        <f>SUM(I15:I15)/1</f>
        <v>5</v>
      </c>
      <c r="J6" s="336">
        <f t="shared" ref="J6:K6" si="10">SUM(J15:J15)/1</f>
        <v>8</v>
      </c>
      <c r="K6" s="336">
        <f t="shared" si="10"/>
        <v>4</v>
      </c>
      <c r="M6" s="336">
        <f t="shared" ref="M6:P6" si="11">SUM(M15:M15)/1</f>
        <v>2</v>
      </c>
      <c r="N6" s="336">
        <f t="shared" si="11"/>
        <v>2</v>
      </c>
      <c r="O6" s="336">
        <f t="shared" si="11"/>
        <v>4</v>
      </c>
      <c r="P6" s="336">
        <f t="shared" si="11"/>
        <v>3</v>
      </c>
    </row>
    <row r="7" spans="1:18" ht="15" x14ac:dyDescent="0.25">
      <c r="E7" s="415" t="s">
        <v>653</v>
      </c>
      <c r="F7" s="415"/>
      <c r="I7" s="336">
        <f>SUM(I14:I14)/1</f>
        <v>4</v>
      </c>
      <c r="J7" s="336">
        <f t="shared" ref="J7:K7" si="12">SUM(J14:J14)/1</f>
        <v>10</v>
      </c>
      <c r="K7" s="336">
        <f t="shared" si="12"/>
        <v>4</v>
      </c>
      <c r="M7" s="336">
        <f t="shared" ref="M7:P7" si="13">SUM(M14:M14)/1</f>
        <v>3</v>
      </c>
      <c r="N7" s="336">
        <f t="shared" si="13"/>
        <v>1</v>
      </c>
      <c r="O7" s="336">
        <f t="shared" si="13"/>
        <v>5</v>
      </c>
      <c r="P7" s="336">
        <f t="shared" si="13"/>
        <v>2</v>
      </c>
    </row>
    <row r="8" spans="1:18" ht="15" x14ac:dyDescent="0.25">
      <c r="E8" s="415" t="s">
        <v>648</v>
      </c>
      <c r="F8" s="415"/>
      <c r="I8" s="336">
        <f>SUM(I12:I13)/2</f>
        <v>4</v>
      </c>
      <c r="J8" s="336">
        <f t="shared" ref="J8:K8" si="14">SUM(J12:J13)/2</f>
        <v>9</v>
      </c>
      <c r="K8" s="336">
        <f t="shared" si="14"/>
        <v>4.5</v>
      </c>
      <c r="M8" s="336">
        <f t="shared" ref="M8:P8" si="15">SUM(M12:M13)/2</f>
        <v>2.5</v>
      </c>
      <c r="N8" s="336">
        <f t="shared" si="15"/>
        <v>1.5</v>
      </c>
      <c r="O8" s="336">
        <f t="shared" si="15"/>
        <v>4.5</v>
      </c>
      <c r="P8" s="336">
        <f t="shared" si="15"/>
        <v>2.5</v>
      </c>
    </row>
    <row r="9" spans="1:18" ht="15" x14ac:dyDescent="0.25">
      <c r="A9" s="353">
        <f>SUM(A12:A25)</f>
        <v>14</v>
      </c>
      <c r="I9" s="336">
        <f>SUM(I12:I25)/$A9</f>
        <v>4.0714285714285712</v>
      </c>
      <c r="J9" s="336">
        <f>SUM(J12:J25)/$A9</f>
        <v>9.1428571428571423</v>
      </c>
      <c r="K9" s="336">
        <f>SUM(K12:K25)/$A9</f>
        <v>4.2142857142857144</v>
      </c>
      <c r="M9" s="336">
        <f>SUM(M12:M25)/$A9</f>
        <v>2.7857142857142856</v>
      </c>
      <c r="N9" s="336">
        <f>SUM(N12:N25)/$A9</f>
        <v>1.5714285714285714</v>
      </c>
      <c r="O9" s="336">
        <f>SUM(O12:O25)/$A9</f>
        <v>4.1428571428571432</v>
      </c>
      <c r="P9" s="336">
        <f>SUM(P12:P25)/$A9</f>
        <v>2.5</v>
      </c>
    </row>
    <row r="10" spans="1:18" s="387" customFormat="1" ht="15.75" x14ac:dyDescent="0.25">
      <c r="C10" s="388"/>
      <c r="D10" s="388"/>
      <c r="E10" s="388"/>
      <c r="F10" s="388"/>
      <c r="G10" s="388"/>
      <c r="H10" s="388"/>
      <c r="I10" s="358" t="s">
        <v>880</v>
      </c>
      <c r="J10" s="358" t="s">
        <v>881</v>
      </c>
      <c r="K10" s="358" t="s">
        <v>882</v>
      </c>
      <c r="L10" s="358" t="s">
        <v>883</v>
      </c>
      <c r="M10" s="358" t="s">
        <v>884</v>
      </c>
      <c r="N10" s="358" t="s">
        <v>885</v>
      </c>
      <c r="O10" s="358" t="s">
        <v>886</v>
      </c>
      <c r="P10" s="358" t="s">
        <v>887</v>
      </c>
      <c r="Q10" s="390"/>
      <c r="R10" s="390"/>
    </row>
    <row r="11" spans="1:18" s="387" customFormat="1" ht="84" customHeight="1" x14ac:dyDescent="0.25">
      <c r="C11" s="385" t="s">
        <v>0</v>
      </c>
      <c r="D11" s="385" t="s">
        <v>9</v>
      </c>
      <c r="E11" s="388" t="s">
        <v>888</v>
      </c>
      <c r="F11" s="388"/>
      <c r="G11" s="388" t="s">
        <v>218</v>
      </c>
      <c r="H11" s="385" t="s">
        <v>15</v>
      </c>
      <c r="I11" s="385" t="s">
        <v>10</v>
      </c>
      <c r="J11" s="385" t="s">
        <v>11</v>
      </c>
      <c r="K11" s="385" t="s">
        <v>12</v>
      </c>
      <c r="L11" s="385" t="s">
        <v>14</v>
      </c>
      <c r="M11" s="385" t="s">
        <v>659</v>
      </c>
      <c r="N11" s="385" t="s">
        <v>660</v>
      </c>
      <c r="O11" s="385" t="s">
        <v>661</v>
      </c>
      <c r="P11" s="385" t="s">
        <v>662</v>
      </c>
      <c r="Q11" s="358" t="s">
        <v>889</v>
      </c>
      <c r="R11" s="358" t="s">
        <v>890</v>
      </c>
    </row>
    <row r="12" spans="1:18" s="15" customFormat="1" ht="30" customHeight="1" x14ac:dyDescent="0.25">
      <c r="A12" s="15">
        <v>1</v>
      </c>
      <c r="B12" s="15">
        <v>1</v>
      </c>
      <c r="C12" s="80" t="s">
        <v>5</v>
      </c>
      <c r="D12" s="80" t="s">
        <v>893</v>
      </c>
      <c r="E12" s="80" t="s">
        <v>648</v>
      </c>
      <c r="F12" s="80"/>
      <c r="G12" s="80">
        <v>0</v>
      </c>
      <c r="H12" s="80" t="s">
        <v>16</v>
      </c>
      <c r="I12" s="49">
        <v>4</v>
      </c>
      <c r="J12" s="50">
        <v>8</v>
      </c>
      <c r="K12" s="51">
        <v>5</v>
      </c>
      <c r="L12" s="52" t="s">
        <v>152</v>
      </c>
      <c r="M12" s="53">
        <v>2</v>
      </c>
      <c r="N12" s="53">
        <v>1</v>
      </c>
      <c r="O12" s="53">
        <v>5</v>
      </c>
      <c r="P12" s="53">
        <v>3</v>
      </c>
      <c r="Q12" s="54" t="s">
        <v>901</v>
      </c>
      <c r="R12" s="54" t="s">
        <v>902</v>
      </c>
    </row>
    <row r="13" spans="1:18" s="15" customFormat="1" ht="30" customHeight="1" x14ac:dyDescent="0.25">
      <c r="A13" s="15">
        <v>1</v>
      </c>
      <c r="B13" s="15">
        <v>2</v>
      </c>
      <c r="C13" s="80" t="s">
        <v>8</v>
      </c>
      <c r="D13" s="80" t="s">
        <v>17</v>
      </c>
      <c r="E13" s="80" t="s">
        <v>648</v>
      </c>
      <c r="F13" s="80"/>
      <c r="G13" s="80"/>
      <c r="H13" s="80" t="s">
        <v>16</v>
      </c>
      <c r="I13" s="49">
        <v>4</v>
      </c>
      <c r="J13" s="50">
        <v>10</v>
      </c>
      <c r="K13" s="51">
        <v>4</v>
      </c>
      <c r="L13" s="52" t="s">
        <v>152</v>
      </c>
      <c r="M13" s="53">
        <v>3</v>
      </c>
      <c r="N13" s="53">
        <v>2</v>
      </c>
      <c r="O13" s="53">
        <v>4</v>
      </c>
      <c r="P13" s="53">
        <v>2</v>
      </c>
      <c r="Q13" s="54" t="s">
        <v>1293</v>
      </c>
      <c r="R13" s="54" t="s">
        <v>891</v>
      </c>
    </row>
    <row r="14" spans="1:18" s="15" customFormat="1" ht="30" customHeight="1" x14ac:dyDescent="0.25">
      <c r="A14" s="15">
        <v>1</v>
      </c>
      <c r="B14" s="15">
        <v>1</v>
      </c>
      <c r="C14" s="80" t="s">
        <v>1440</v>
      </c>
      <c r="D14" s="80" t="s">
        <v>655</v>
      </c>
      <c r="E14" s="80" t="s">
        <v>653</v>
      </c>
      <c r="F14" s="80"/>
      <c r="G14" s="80"/>
      <c r="H14" s="80" t="s">
        <v>16</v>
      </c>
      <c r="I14" s="49">
        <v>4</v>
      </c>
      <c r="J14" s="50">
        <v>10</v>
      </c>
      <c r="K14" s="51">
        <v>4</v>
      </c>
      <c r="L14" s="52" t="s">
        <v>152</v>
      </c>
      <c r="M14" s="53">
        <v>3</v>
      </c>
      <c r="N14" s="53">
        <v>1</v>
      </c>
      <c r="O14" s="53">
        <v>5</v>
      </c>
      <c r="P14" s="53">
        <v>2</v>
      </c>
      <c r="Q14" s="54" t="s">
        <v>895</v>
      </c>
      <c r="R14" s="54" t="s">
        <v>896</v>
      </c>
    </row>
    <row r="15" spans="1:18" s="15" customFormat="1" ht="30" customHeight="1" x14ac:dyDescent="0.25">
      <c r="A15" s="15">
        <v>1</v>
      </c>
      <c r="B15" s="15">
        <v>1</v>
      </c>
      <c r="C15" s="80" t="s">
        <v>1446</v>
      </c>
      <c r="D15" s="80" t="s">
        <v>1449</v>
      </c>
      <c r="E15" s="80" t="s">
        <v>654</v>
      </c>
      <c r="F15" s="80"/>
      <c r="G15" s="80"/>
      <c r="H15" s="80" t="s">
        <v>16</v>
      </c>
      <c r="I15" s="49">
        <v>5</v>
      </c>
      <c r="J15" s="50">
        <v>8</v>
      </c>
      <c r="K15" s="51">
        <v>4</v>
      </c>
      <c r="L15" s="52" t="s">
        <v>152</v>
      </c>
      <c r="M15" s="53">
        <v>2</v>
      </c>
      <c r="N15" s="53">
        <v>2</v>
      </c>
      <c r="O15" s="53">
        <v>4</v>
      </c>
      <c r="P15" s="53">
        <v>3</v>
      </c>
      <c r="Q15" s="54"/>
      <c r="R15" s="54"/>
    </row>
    <row r="16" spans="1:18" s="15" customFormat="1" ht="30" customHeight="1" x14ac:dyDescent="0.25">
      <c r="A16" s="15">
        <v>1</v>
      </c>
      <c r="B16" s="15">
        <v>1</v>
      </c>
      <c r="C16" s="80" t="s">
        <v>377</v>
      </c>
      <c r="D16" s="80" t="s">
        <v>1014</v>
      </c>
      <c r="E16" s="80" t="s">
        <v>649</v>
      </c>
      <c r="F16" s="80" t="s">
        <v>1467</v>
      </c>
      <c r="G16" s="80">
        <v>1</v>
      </c>
      <c r="H16" s="80" t="s">
        <v>16</v>
      </c>
      <c r="I16" s="49">
        <v>4</v>
      </c>
      <c r="J16" s="50">
        <v>12</v>
      </c>
      <c r="K16" s="51">
        <v>3</v>
      </c>
      <c r="L16" s="52" t="s">
        <v>152</v>
      </c>
      <c r="M16" s="53">
        <v>2</v>
      </c>
      <c r="N16" s="53">
        <v>3</v>
      </c>
      <c r="O16" s="53">
        <v>4</v>
      </c>
      <c r="P16" s="53">
        <v>2</v>
      </c>
      <c r="Q16" s="54" t="s">
        <v>1015</v>
      </c>
      <c r="R16" s="54" t="s">
        <v>903</v>
      </c>
    </row>
    <row r="17" spans="1:18" s="15" customFormat="1" ht="30" customHeight="1" x14ac:dyDescent="0.25">
      <c r="A17" s="15">
        <v>1</v>
      </c>
      <c r="B17" s="15">
        <v>2</v>
      </c>
      <c r="C17" s="80" t="s">
        <v>195</v>
      </c>
      <c r="D17" s="80" t="s">
        <v>1018</v>
      </c>
      <c r="E17" s="80" t="s">
        <v>649</v>
      </c>
      <c r="F17" s="80"/>
      <c r="G17" s="80"/>
      <c r="H17" s="80" t="s">
        <v>16</v>
      </c>
      <c r="I17" s="49">
        <v>3</v>
      </c>
      <c r="J17" s="50">
        <v>10</v>
      </c>
      <c r="K17" s="51">
        <v>4</v>
      </c>
      <c r="L17" s="52" t="s">
        <v>136</v>
      </c>
      <c r="M17" s="53">
        <v>3</v>
      </c>
      <c r="N17" s="53">
        <v>1</v>
      </c>
      <c r="O17" s="53">
        <v>5</v>
      </c>
      <c r="P17" s="53">
        <v>2</v>
      </c>
      <c r="Q17" s="54" t="s">
        <v>1019</v>
      </c>
      <c r="R17" s="54" t="s">
        <v>1020</v>
      </c>
    </row>
    <row r="18" spans="1:18" s="15" customFormat="1" ht="30" customHeight="1" x14ac:dyDescent="0.25">
      <c r="A18" s="15">
        <v>1</v>
      </c>
      <c r="B18" s="15">
        <v>3</v>
      </c>
      <c r="C18" s="80" t="s">
        <v>196</v>
      </c>
      <c r="D18" s="80" t="s">
        <v>196</v>
      </c>
      <c r="E18" s="80" t="s">
        <v>649</v>
      </c>
      <c r="F18" s="80"/>
      <c r="G18" s="80">
        <v>1</v>
      </c>
      <c r="H18" s="80" t="s">
        <v>16</v>
      </c>
      <c r="I18" s="49">
        <v>5</v>
      </c>
      <c r="J18" s="50">
        <v>8</v>
      </c>
      <c r="K18" s="51">
        <v>5</v>
      </c>
      <c r="L18" s="52" t="s">
        <v>152</v>
      </c>
      <c r="M18" s="53">
        <v>2</v>
      </c>
      <c r="N18" s="53">
        <v>2</v>
      </c>
      <c r="O18" s="53">
        <v>3</v>
      </c>
      <c r="P18" s="53">
        <v>4</v>
      </c>
      <c r="Q18" s="54" t="s">
        <v>1452</v>
      </c>
      <c r="R18" s="54" t="s">
        <v>1013</v>
      </c>
    </row>
    <row r="19" spans="1:18" s="15" customFormat="1" ht="30" customHeight="1" x14ac:dyDescent="0.25">
      <c r="A19" s="15">
        <v>1</v>
      </c>
      <c r="B19" s="15">
        <v>4</v>
      </c>
      <c r="C19" s="80" t="s">
        <v>197</v>
      </c>
      <c r="D19" s="80" t="s">
        <v>1021</v>
      </c>
      <c r="E19" s="80" t="s">
        <v>649</v>
      </c>
      <c r="F19" s="80"/>
      <c r="G19" s="80"/>
      <c r="H19" s="80" t="s">
        <v>16</v>
      </c>
      <c r="I19" s="49">
        <v>4</v>
      </c>
      <c r="J19" s="50">
        <v>8</v>
      </c>
      <c r="K19" s="51">
        <v>3</v>
      </c>
      <c r="L19" s="52" t="s">
        <v>152</v>
      </c>
      <c r="M19" s="53">
        <v>4</v>
      </c>
      <c r="N19" s="53">
        <v>1</v>
      </c>
      <c r="O19" s="53">
        <v>4</v>
      </c>
      <c r="P19" s="53">
        <v>2</v>
      </c>
      <c r="Q19" s="54" t="s">
        <v>1022</v>
      </c>
      <c r="R19" s="54" t="s">
        <v>1023</v>
      </c>
    </row>
    <row r="20" spans="1:18" s="15" customFormat="1" ht="30" customHeight="1" x14ac:dyDescent="0.25">
      <c r="A20" s="15">
        <v>1</v>
      </c>
      <c r="B20" s="15">
        <v>5</v>
      </c>
      <c r="C20" s="80" t="s">
        <v>565</v>
      </c>
      <c r="D20" s="80" t="s">
        <v>565</v>
      </c>
      <c r="E20" s="80" t="s">
        <v>649</v>
      </c>
      <c r="F20" s="80" t="s">
        <v>1467</v>
      </c>
      <c r="G20" s="80">
        <v>1</v>
      </c>
      <c r="H20" s="80" t="s">
        <v>16</v>
      </c>
      <c r="I20" s="49">
        <v>4</v>
      </c>
      <c r="J20" s="50">
        <v>10</v>
      </c>
      <c r="K20" s="51">
        <v>5</v>
      </c>
      <c r="L20" s="52" t="s">
        <v>152</v>
      </c>
      <c r="M20" s="53">
        <v>4</v>
      </c>
      <c r="N20" s="53">
        <v>1</v>
      </c>
      <c r="O20" s="53">
        <v>4</v>
      </c>
      <c r="P20" s="53">
        <v>2</v>
      </c>
      <c r="Q20" s="54" t="s">
        <v>1011</v>
      </c>
      <c r="R20" s="54" t="s">
        <v>1012</v>
      </c>
    </row>
    <row r="21" spans="1:18" s="15" customFormat="1" ht="30" customHeight="1" x14ac:dyDescent="0.25">
      <c r="A21" s="15">
        <v>1</v>
      </c>
      <c r="B21" s="15">
        <v>1</v>
      </c>
      <c r="C21" s="80" t="s">
        <v>566</v>
      </c>
      <c r="D21" s="80" t="s">
        <v>1009</v>
      </c>
      <c r="E21" s="80" t="s">
        <v>650</v>
      </c>
      <c r="F21" s="80"/>
      <c r="G21" s="80"/>
      <c r="H21" s="80" t="s">
        <v>16</v>
      </c>
      <c r="I21" s="49">
        <v>5</v>
      </c>
      <c r="J21" s="50">
        <v>8</v>
      </c>
      <c r="K21" s="51">
        <v>4</v>
      </c>
      <c r="L21" s="52" t="s">
        <v>152</v>
      </c>
      <c r="M21" s="53">
        <v>3</v>
      </c>
      <c r="N21" s="53">
        <v>1</v>
      </c>
      <c r="O21" s="53">
        <v>5</v>
      </c>
      <c r="P21" s="53">
        <v>2</v>
      </c>
      <c r="Q21" s="54" t="s">
        <v>1453</v>
      </c>
      <c r="R21" s="54" t="s">
        <v>1010</v>
      </c>
    </row>
    <row r="22" spans="1:18" s="15" customFormat="1" ht="30" customHeight="1" x14ac:dyDescent="0.25">
      <c r="A22" s="15">
        <v>1</v>
      </c>
      <c r="B22" s="15">
        <v>1</v>
      </c>
      <c r="C22" s="80"/>
      <c r="D22" s="80" t="s">
        <v>1539</v>
      </c>
      <c r="E22" s="80" t="s">
        <v>1541</v>
      </c>
      <c r="F22" s="80"/>
      <c r="G22" s="80"/>
      <c r="H22" s="80" t="s">
        <v>16</v>
      </c>
      <c r="I22" s="49">
        <v>4</v>
      </c>
      <c r="J22" s="50">
        <v>8</v>
      </c>
      <c r="K22" s="51">
        <v>5</v>
      </c>
      <c r="L22" s="52" t="s">
        <v>152</v>
      </c>
      <c r="M22" s="53">
        <v>3</v>
      </c>
      <c r="N22" s="53">
        <v>1</v>
      </c>
      <c r="O22" s="53">
        <v>4</v>
      </c>
      <c r="P22" s="53">
        <v>3</v>
      </c>
      <c r="Q22" s="54" t="s">
        <v>1550</v>
      </c>
      <c r="R22" s="54" t="s">
        <v>1551</v>
      </c>
    </row>
    <row r="23" spans="1:18" s="15" customFormat="1" ht="30" customHeight="1" x14ac:dyDescent="0.25">
      <c r="A23" s="15">
        <v>1</v>
      </c>
      <c r="B23" s="15">
        <v>2</v>
      </c>
      <c r="C23" s="80"/>
      <c r="D23" s="80" t="s">
        <v>1540</v>
      </c>
      <c r="E23" s="80" t="s">
        <v>1541</v>
      </c>
      <c r="F23" s="80" t="s">
        <v>1467</v>
      </c>
      <c r="G23" s="80"/>
      <c r="H23" s="80" t="s">
        <v>16</v>
      </c>
      <c r="I23" s="49">
        <v>4</v>
      </c>
      <c r="J23" s="50">
        <v>8</v>
      </c>
      <c r="K23" s="51">
        <v>4</v>
      </c>
      <c r="L23" s="52" t="s">
        <v>152</v>
      </c>
      <c r="M23" s="53">
        <v>3</v>
      </c>
      <c r="N23" s="53">
        <v>2</v>
      </c>
      <c r="O23" s="53">
        <v>3</v>
      </c>
      <c r="P23" s="53">
        <v>3</v>
      </c>
      <c r="Q23" s="54" t="s">
        <v>1552</v>
      </c>
      <c r="R23" s="54" t="s">
        <v>1553</v>
      </c>
    </row>
    <row r="24" spans="1:18" s="15" customFormat="1" ht="30" customHeight="1" x14ac:dyDescent="0.25">
      <c r="A24" s="15">
        <v>1</v>
      </c>
      <c r="B24" s="15">
        <v>1</v>
      </c>
      <c r="C24" s="80"/>
      <c r="D24" s="80" t="s">
        <v>1556</v>
      </c>
      <c r="E24" s="80" t="s">
        <v>1555</v>
      </c>
      <c r="F24" s="80"/>
      <c r="G24" s="80"/>
      <c r="H24" s="80" t="s">
        <v>16</v>
      </c>
      <c r="I24" s="49">
        <v>4</v>
      </c>
      <c r="J24" s="50">
        <v>10</v>
      </c>
      <c r="K24" s="51">
        <v>4</v>
      </c>
      <c r="L24" s="52" t="s">
        <v>152</v>
      </c>
      <c r="M24" s="53">
        <v>2</v>
      </c>
      <c r="N24" s="53">
        <v>1</v>
      </c>
      <c r="O24" s="53">
        <v>4</v>
      </c>
      <c r="P24" s="53">
        <v>4</v>
      </c>
      <c r="Q24" s="54" t="s">
        <v>1559</v>
      </c>
      <c r="R24" s="54" t="s">
        <v>1560</v>
      </c>
    </row>
    <row r="25" spans="1:18" s="15" customFormat="1" ht="30" customHeight="1" x14ac:dyDescent="0.25">
      <c r="A25" s="15">
        <v>1</v>
      </c>
      <c r="B25" s="15">
        <v>1</v>
      </c>
      <c r="C25" s="80" t="s">
        <v>213</v>
      </c>
      <c r="D25" s="80" t="s">
        <v>213</v>
      </c>
      <c r="E25" s="80" t="s">
        <v>651</v>
      </c>
      <c r="F25" s="80"/>
      <c r="G25" s="80"/>
      <c r="H25" s="80" t="s">
        <v>16</v>
      </c>
      <c r="I25" s="49">
        <v>3</v>
      </c>
      <c r="J25" s="50">
        <v>10</v>
      </c>
      <c r="K25" s="51">
        <v>5</v>
      </c>
      <c r="L25" s="52" t="s">
        <v>152</v>
      </c>
      <c r="M25" s="53">
        <v>3</v>
      </c>
      <c r="N25" s="53">
        <v>3</v>
      </c>
      <c r="O25" s="53">
        <v>4</v>
      </c>
      <c r="P25" s="53">
        <v>1</v>
      </c>
      <c r="Q25" s="54" t="s">
        <v>1016</v>
      </c>
      <c r="R25" s="54" t="s">
        <v>1017</v>
      </c>
    </row>
    <row r="26" spans="1:18" s="15" customFormat="1" ht="30" customHeight="1" x14ac:dyDescent="0.25">
      <c r="C26" s="94"/>
      <c r="I26" s="386"/>
      <c r="J26" s="386"/>
      <c r="K26" s="22"/>
      <c r="L26" s="386"/>
      <c r="M26" s="386"/>
      <c r="N26" s="386"/>
      <c r="O26" s="386"/>
      <c r="P26" s="386"/>
      <c r="Q26" s="17"/>
      <c r="R26" s="17"/>
    </row>
    <row r="27" spans="1:18" s="15" customFormat="1" ht="30" customHeight="1" x14ac:dyDescent="0.25">
      <c r="C27" s="94"/>
      <c r="I27" s="386"/>
      <c r="J27" s="386"/>
      <c r="K27" s="22"/>
      <c r="L27" s="386"/>
      <c r="M27" s="386"/>
      <c r="N27" s="386"/>
      <c r="O27" s="386"/>
      <c r="P27" s="386"/>
      <c r="Q27" s="17"/>
      <c r="R27" s="17"/>
    </row>
    <row r="28" spans="1:18" s="15" customFormat="1" ht="30" customHeight="1" x14ac:dyDescent="0.25">
      <c r="C28" s="94"/>
      <c r="I28" s="386"/>
      <c r="J28" s="386"/>
      <c r="K28" s="22"/>
      <c r="L28" s="386"/>
      <c r="M28" s="386"/>
      <c r="N28" s="386"/>
      <c r="O28" s="386"/>
      <c r="P28" s="386"/>
      <c r="Q28" s="17"/>
      <c r="R28" s="17"/>
    </row>
    <row r="29" spans="1:18" s="15" customFormat="1" ht="30" customHeight="1" x14ac:dyDescent="0.25">
      <c r="C29" s="94"/>
      <c r="I29" s="386"/>
      <c r="J29" s="386"/>
      <c r="K29" s="22"/>
      <c r="L29" s="386"/>
      <c r="M29" s="386"/>
      <c r="N29" s="386"/>
      <c r="O29" s="386"/>
      <c r="P29" s="386"/>
      <c r="Q29" s="17"/>
      <c r="R29" s="17"/>
    </row>
    <row r="30" spans="1:18" s="15" customFormat="1" ht="30" customHeight="1" x14ac:dyDescent="0.25">
      <c r="C30" s="94"/>
      <c r="I30" s="386"/>
      <c r="J30" s="386"/>
      <c r="K30" s="22"/>
      <c r="L30" s="386"/>
      <c r="M30" s="386"/>
      <c r="N30" s="386"/>
      <c r="O30" s="386"/>
      <c r="P30" s="386"/>
      <c r="Q30" s="17"/>
      <c r="R30" s="17"/>
    </row>
    <row r="31" spans="1:18" s="15" customFormat="1" ht="30" customHeight="1" x14ac:dyDescent="0.25">
      <c r="C31" s="94"/>
      <c r="I31" s="386"/>
      <c r="J31" s="386"/>
      <c r="K31" s="22"/>
      <c r="L31" s="386"/>
      <c r="M31" s="386"/>
      <c r="N31" s="386"/>
      <c r="O31" s="386"/>
      <c r="P31" s="386"/>
      <c r="Q31" s="17"/>
      <c r="R31" s="17"/>
    </row>
    <row r="32" spans="1:18" s="15" customFormat="1" ht="30" customHeight="1" x14ac:dyDescent="0.25">
      <c r="C32" s="94"/>
      <c r="I32" s="386"/>
      <c r="J32" s="386"/>
      <c r="K32" s="22"/>
      <c r="L32" s="386"/>
      <c r="M32" s="386"/>
      <c r="N32" s="386"/>
      <c r="O32" s="386"/>
      <c r="P32" s="386"/>
      <c r="Q32" s="17"/>
      <c r="R32" s="17"/>
    </row>
    <row r="33" spans="3:18" s="15" customFormat="1" ht="30" customHeight="1" x14ac:dyDescent="0.25">
      <c r="C33" s="94"/>
      <c r="I33" s="386"/>
      <c r="J33" s="386"/>
      <c r="K33" s="22"/>
      <c r="L33" s="386"/>
      <c r="M33" s="386"/>
      <c r="N33" s="386"/>
      <c r="O33" s="386"/>
      <c r="P33" s="386"/>
      <c r="Q33" s="17"/>
      <c r="R33" s="17"/>
    </row>
    <row r="34" spans="3:18" s="15" customFormat="1" ht="30" customHeight="1" x14ac:dyDescent="0.25">
      <c r="C34" s="94"/>
      <c r="I34" s="386"/>
      <c r="J34" s="386"/>
      <c r="K34" s="22"/>
      <c r="L34" s="386"/>
      <c r="M34" s="386"/>
      <c r="N34" s="386"/>
      <c r="O34" s="386"/>
      <c r="P34" s="386"/>
      <c r="Q34" s="17"/>
      <c r="R34" s="17"/>
    </row>
    <row r="35" spans="3:18" s="15" customFormat="1" ht="30" customHeight="1" x14ac:dyDescent="0.25">
      <c r="C35" s="94"/>
      <c r="I35" s="386"/>
      <c r="J35" s="386"/>
      <c r="K35" s="22"/>
      <c r="L35" s="386"/>
      <c r="M35" s="386"/>
      <c r="N35" s="386"/>
      <c r="O35" s="386"/>
      <c r="P35" s="386"/>
      <c r="Q35" s="17"/>
      <c r="R35" s="17"/>
    </row>
    <row r="36" spans="3:18" s="15" customFormat="1" ht="30" customHeight="1" x14ac:dyDescent="0.25">
      <c r="C36" s="94"/>
      <c r="I36" s="386"/>
      <c r="J36" s="386"/>
      <c r="K36" s="22"/>
      <c r="L36" s="386"/>
      <c r="M36" s="386"/>
      <c r="N36" s="386"/>
      <c r="O36" s="386"/>
      <c r="P36" s="386"/>
      <c r="Q36" s="17"/>
      <c r="R36" s="17"/>
    </row>
    <row r="37" spans="3:18" s="15" customFormat="1" ht="30" customHeight="1" x14ac:dyDescent="0.25">
      <c r="C37" s="94"/>
      <c r="I37" s="386"/>
      <c r="J37" s="386"/>
      <c r="K37" s="22"/>
      <c r="L37" s="386"/>
      <c r="M37" s="386"/>
      <c r="N37" s="386"/>
      <c r="O37" s="386"/>
      <c r="P37" s="386"/>
      <c r="Q37" s="17"/>
      <c r="R37" s="17"/>
    </row>
    <row r="38" spans="3:18" s="15" customFormat="1" ht="30" customHeight="1" x14ac:dyDescent="0.25">
      <c r="C38" s="94"/>
      <c r="I38" s="386"/>
      <c r="J38" s="386"/>
      <c r="K38" s="22"/>
      <c r="L38" s="386"/>
      <c r="M38" s="386"/>
      <c r="N38" s="386"/>
      <c r="O38" s="386"/>
      <c r="P38" s="386"/>
      <c r="Q38" s="17"/>
      <c r="R38" s="17"/>
    </row>
    <row r="39" spans="3:18" s="15" customFormat="1" ht="30" customHeight="1" x14ac:dyDescent="0.25">
      <c r="C39" s="94"/>
      <c r="I39" s="386"/>
      <c r="J39" s="386"/>
      <c r="K39" s="22"/>
      <c r="L39" s="386"/>
      <c r="M39" s="386"/>
      <c r="N39" s="386"/>
      <c r="O39" s="386"/>
      <c r="P39" s="386"/>
      <c r="Q39" s="17"/>
      <c r="R39" s="17"/>
    </row>
    <row r="40" spans="3:18" s="15" customFormat="1" ht="30" customHeight="1" x14ac:dyDescent="0.25">
      <c r="C40" s="94"/>
      <c r="I40" s="386"/>
      <c r="J40" s="386"/>
      <c r="K40" s="22"/>
      <c r="L40" s="386"/>
      <c r="M40" s="386"/>
      <c r="N40" s="386"/>
      <c r="O40" s="386"/>
      <c r="P40" s="386"/>
      <c r="Q40" s="17"/>
      <c r="R40" s="17"/>
    </row>
    <row r="41" spans="3:18" s="15" customFormat="1" ht="30" customHeight="1" x14ac:dyDescent="0.25">
      <c r="C41" s="94"/>
      <c r="I41" s="386"/>
      <c r="J41" s="386"/>
      <c r="K41" s="22"/>
      <c r="L41" s="386"/>
      <c r="M41" s="386"/>
      <c r="N41" s="386"/>
      <c r="O41" s="386"/>
      <c r="P41" s="386"/>
      <c r="Q41" s="17"/>
      <c r="R41" s="17"/>
    </row>
    <row r="42" spans="3:18" s="15" customFormat="1" ht="30" customHeight="1" x14ac:dyDescent="0.25">
      <c r="C42" s="94"/>
      <c r="I42" s="386"/>
      <c r="J42" s="386"/>
      <c r="K42" s="22"/>
      <c r="L42" s="386"/>
      <c r="M42" s="386"/>
      <c r="N42" s="386"/>
      <c r="O42" s="386"/>
      <c r="P42" s="386"/>
      <c r="Q42" s="17"/>
      <c r="R42" s="17"/>
    </row>
    <row r="43" spans="3:18" s="15" customFormat="1" ht="30" customHeight="1" x14ac:dyDescent="0.25">
      <c r="C43" s="94"/>
      <c r="I43" s="386"/>
      <c r="J43" s="386"/>
      <c r="K43" s="22"/>
      <c r="L43" s="386"/>
      <c r="M43" s="386"/>
      <c r="N43" s="386"/>
      <c r="O43" s="386"/>
      <c r="P43" s="386"/>
      <c r="Q43" s="17"/>
      <c r="R43" s="17"/>
    </row>
    <row r="44" spans="3:18" s="15" customFormat="1" ht="30" customHeight="1" x14ac:dyDescent="0.25">
      <c r="C44" s="94"/>
      <c r="I44" s="386"/>
      <c r="J44" s="386"/>
      <c r="K44" s="22"/>
      <c r="L44" s="386"/>
      <c r="M44" s="386"/>
      <c r="N44" s="386"/>
      <c r="O44" s="386"/>
      <c r="P44" s="386"/>
      <c r="Q44" s="17"/>
      <c r="R44" s="17"/>
    </row>
    <row r="45" spans="3:18" s="15" customFormat="1" ht="30" customHeight="1" x14ac:dyDescent="0.25">
      <c r="C45" s="94"/>
      <c r="I45" s="386"/>
      <c r="J45" s="386"/>
      <c r="K45" s="22"/>
      <c r="L45" s="386"/>
      <c r="M45" s="386"/>
      <c r="N45" s="386"/>
      <c r="O45" s="386"/>
      <c r="P45" s="386"/>
      <c r="Q45" s="17"/>
      <c r="R45" s="17"/>
    </row>
    <row r="46" spans="3:18" s="15" customFormat="1" ht="30" customHeight="1" x14ac:dyDescent="0.25">
      <c r="C46" s="94"/>
      <c r="I46" s="386"/>
      <c r="J46" s="386"/>
      <c r="K46" s="22"/>
      <c r="L46" s="386"/>
      <c r="M46" s="386"/>
      <c r="N46" s="386"/>
      <c r="O46" s="386"/>
      <c r="P46" s="386"/>
      <c r="Q46" s="17"/>
      <c r="R46" s="17"/>
    </row>
    <row r="47" spans="3:18" s="15" customFormat="1" ht="30" customHeight="1" x14ac:dyDescent="0.25">
      <c r="C47" s="94"/>
      <c r="I47" s="386"/>
      <c r="J47" s="386"/>
      <c r="K47" s="22"/>
      <c r="L47" s="386"/>
      <c r="M47" s="386"/>
      <c r="N47" s="386"/>
      <c r="O47" s="386"/>
      <c r="P47" s="386"/>
      <c r="Q47" s="17"/>
      <c r="R47" s="17"/>
    </row>
    <row r="48" spans="3:18" s="15" customFormat="1" ht="30" customHeight="1" x14ac:dyDescent="0.25">
      <c r="C48" s="94"/>
      <c r="I48" s="386"/>
      <c r="J48" s="386"/>
      <c r="K48" s="22"/>
      <c r="L48" s="386"/>
      <c r="M48" s="386"/>
      <c r="N48" s="386"/>
      <c r="O48" s="386"/>
      <c r="P48" s="386"/>
      <c r="Q48" s="17"/>
      <c r="R48" s="17"/>
    </row>
    <row r="49" spans="3:18" s="15" customFormat="1" ht="30" customHeight="1" x14ac:dyDescent="0.25">
      <c r="C49" s="94"/>
      <c r="I49" s="386"/>
      <c r="J49" s="386"/>
      <c r="K49" s="22"/>
      <c r="L49" s="386"/>
      <c r="M49" s="386"/>
      <c r="N49" s="386"/>
      <c r="O49" s="386"/>
      <c r="P49" s="386"/>
      <c r="Q49" s="17"/>
      <c r="R49" s="17"/>
    </row>
    <row r="50" spans="3:18" s="15" customFormat="1" ht="30" customHeight="1" x14ac:dyDescent="0.25">
      <c r="C50" s="94"/>
      <c r="I50" s="386"/>
      <c r="J50" s="386"/>
      <c r="K50" s="22"/>
      <c r="L50" s="386"/>
      <c r="M50" s="386"/>
      <c r="N50" s="386"/>
      <c r="O50" s="386"/>
      <c r="P50" s="386"/>
      <c r="Q50" s="17"/>
      <c r="R50" s="17"/>
    </row>
    <row r="51" spans="3:18" s="15" customFormat="1" ht="30" customHeight="1" x14ac:dyDescent="0.25">
      <c r="C51" s="94"/>
      <c r="I51" s="386"/>
      <c r="J51" s="386"/>
      <c r="K51" s="22"/>
      <c r="L51" s="386"/>
      <c r="M51" s="386"/>
      <c r="N51" s="386"/>
      <c r="O51" s="386"/>
      <c r="P51" s="386"/>
      <c r="Q51" s="17"/>
      <c r="R51" s="17"/>
    </row>
    <row r="52" spans="3:18" s="15" customFormat="1" ht="30" customHeight="1" x14ac:dyDescent="0.25">
      <c r="C52" s="94"/>
      <c r="I52" s="386"/>
      <c r="J52" s="386"/>
      <c r="K52" s="22"/>
      <c r="L52" s="386"/>
      <c r="M52" s="386"/>
      <c r="N52" s="386"/>
      <c r="O52" s="386"/>
      <c r="P52" s="386"/>
      <c r="Q52" s="17"/>
      <c r="R52" s="17"/>
    </row>
    <row r="53" spans="3:18" s="15" customFormat="1" ht="30" customHeight="1" x14ac:dyDescent="0.25">
      <c r="C53" s="94"/>
      <c r="I53" s="386"/>
      <c r="J53" s="386"/>
      <c r="K53" s="22"/>
      <c r="L53" s="386"/>
      <c r="M53" s="386"/>
      <c r="N53" s="386"/>
      <c r="O53" s="386"/>
      <c r="P53" s="386"/>
      <c r="Q53" s="17"/>
      <c r="R53" s="17"/>
    </row>
    <row r="54" spans="3:18" s="15" customFormat="1" ht="30" customHeight="1" x14ac:dyDescent="0.25">
      <c r="C54" s="94"/>
      <c r="I54" s="386"/>
      <c r="J54" s="386"/>
      <c r="K54" s="22"/>
      <c r="L54" s="386"/>
      <c r="M54" s="386"/>
      <c r="N54" s="386"/>
      <c r="O54" s="386"/>
      <c r="P54" s="386"/>
      <c r="Q54" s="17"/>
      <c r="R54" s="17"/>
    </row>
    <row r="55" spans="3:18" s="15" customFormat="1" ht="30" customHeight="1" x14ac:dyDescent="0.25">
      <c r="C55" s="94"/>
      <c r="I55" s="386"/>
      <c r="J55" s="386"/>
      <c r="K55" s="22"/>
      <c r="L55" s="386"/>
      <c r="M55" s="386"/>
      <c r="N55" s="386"/>
      <c r="O55" s="386"/>
      <c r="P55" s="386"/>
      <c r="Q55" s="17"/>
      <c r="R55" s="17"/>
    </row>
  </sheetData>
  <autoFilter ref="A11:R25"/>
  <mergeCells count="8">
    <mergeCell ref="E6:F6"/>
    <mergeCell ref="E7:F7"/>
    <mergeCell ref="E8:F8"/>
    <mergeCell ref="E1:F1"/>
    <mergeCell ref="E2:F2"/>
    <mergeCell ref="E3:F3"/>
    <mergeCell ref="E4:F4"/>
    <mergeCell ref="E5:F5"/>
  </mergeCells>
  <conditionalFormatting sqref="C12:H25">
    <cfRule type="expression" dxfId="7" priority="5">
      <formula>$H12="Eclaireur"</formula>
    </cfRule>
    <cfRule type="expression" dxfId="6" priority="6">
      <formula>$H12="Mage"</formula>
    </cfRule>
    <cfRule type="expression" dxfId="5" priority="7">
      <formula>$H12="Guerrier"</formula>
    </cfRule>
    <cfRule type="expression" dxfId="4" priority="8">
      <formula>$H12="Soigneur"</formula>
    </cfRule>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3"/>
  <sheetViews>
    <sheetView workbookViewId="0">
      <selection activeCell="A5" sqref="A5"/>
    </sheetView>
  </sheetViews>
  <sheetFormatPr baseColWidth="10" defaultRowHeight="15" x14ac:dyDescent="0.25"/>
  <cols>
    <col min="1" max="1" width="18.7109375" bestFit="1" customWidth="1"/>
    <col min="2" max="2" width="14.85546875" bestFit="1" customWidth="1"/>
    <col min="3" max="3" width="12.42578125" style="1" bestFit="1" customWidth="1"/>
    <col min="4" max="4" width="20.140625" bestFit="1" customWidth="1"/>
    <col min="5" max="5" width="22" bestFit="1" customWidth="1"/>
  </cols>
  <sheetData>
    <row r="1" spans="1:13" s="1" customFormat="1" x14ac:dyDescent="0.25">
      <c r="C1" s="1" t="s">
        <v>15</v>
      </c>
      <c r="D1" s="1" t="s">
        <v>1311</v>
      </c>
      <c r="F1" s="1" t="s">
        <v>1312</v>
      </c>
      <c r="G1" s="1" t="s">
        <v>423</v>
      </c>
      <c r="H1" s="1" t="s">
        <v>334</v>
      </c>
      <c r="I1" s="353" t="s">
        <v>1561</v>
      </c>
      <c r="J1" s="353" t="s">
        <v>224</v>
      </c>
      <c r="K1" s="353" t="s">
        <v>14</v>
      </c>
      <c r="L1" s="353" t="s">
        <v>1562</v>
      </c>
      <c r="M1" s="353" t="s">
        <v>1563</v>
      </c>
    </row>
    <row r="2" spans="1:13" ht="15.75" x14ac:dyDescent="0.3">
      <c r="A2" t="s">
        <v>24</v>
      </c>
      <c r="B2" s="2" t="s">
        <v>717</v>
      </c>
      <c r="C2" s="2" t="s">
        <v>13</v>
      </c>
      <c r="D2" t="s">
        <v>26</v>
      </c>
      <c r="E2" s="2" t="s">
        <v>27</v>
      </c>
      <c r="F2">
        <v>1</v>
      </c>
      <c r="G2" s="81">
        <v>3</v>
      </c>
      <c r="H2">
        <v>5</v>
      </c>
      <c r="I2" s="1">
        <v>4</v>
      </c>
      <c r="J2" s="75">
        <v>5</v>
      </c>
      <c r="K2">
        <v>2</v>
      </c>
      <c r="L2">
        <v>4</v>
      </c>
      <c r="M2">
        <f>IF(I2+J2+K2+L2&gt;0,I2+J2+K2+L2,"")</f>
        <v>15</v>
      </c>
    </row>
    <row r="3" spans="1:13" ht="15.75" x14ac:dyDescent="0.3">
      <c r="A3" t="s">
        <v>23</v>
      </c>
      <c r="B3" s="2" t="s">
        <v>23</v>
      </c>
      <c r="C3" s="2" t="s">
        <v>13</v>
      </c>
      <c r="D3" t="s">
        <v>25</v>
      </c>
      <c r="E3" s="2"/>
      <c r="F3">
        <v>4</v>
      </c>
      <c r="G3" s="81">
        <v>7</v>
      </c>
      <c r="H3">
        <v>4</v>
      </c>
      <c r="I3" s="1">
        <v>3</v>
      </c>
      <c r="J3" s="75">
        <v>4</v>
      </c>
      <c r="K3">
        <v>4</v>
      </c>
      <c r="L3">
        <v>2</v>
      </c>
      <c r="M3" s="353">
        <f t="shared" ref="M3:M17" si="0">IF(I3+J3+K3+L3&gt;0,I3+J3+K3+L3,"")</f>
        <v>13</v>
      </c>
    </row>
    <row r="4" spans="1:13" ht="15.75" x14ac:dyDescent="0.3">
      <c r="A4" t="s">
        <v>28</v>
      </c>
      <c r="B4" s="2" t="s">
        <v>28</v>
      </c>
      <c r="C4" s="2" t="s">
        <v>21</v>
      </c>
      <c r="D4" t="s">
        <v>56</v>
      </c>
      <c r="E4" s="2" t="s">
        <v>27</v>
      </c>
      <c r="F4">
        <v>4</v>
      </c>
      <c r="G4" s="81">
        <v>4</v>
      </c>
      <c r="H4">
        <v>2</v>
      </c>
      <c r="I4" s="1">
        <v>4</v>
      </c>
      <c r="J4" s="75">
        <v>2</v>
      </c>
      <c r="K4">
        <v>5</v>
      </c>
      <c r="L4">
        <v>2</v>
      </c>
      <c r="M4" s="353">
        <f t="shared" si="0"/>
        <v>13</v>
      </c>
    </row>
    <row r="5" spans="1:13" ht="15.75" x14ac:dyDescent="0.3">
      <c r="A5" t="s">
        <v>29</v>
      </c>
      <c r="B5" s="2" t="s">
        <v>752</v>
      </c>
      <c r="C5" s="2" t="s">
        <v>21</v>
      </c>
      <c r="D5" t="s">
        <v>66</v>
      </c>
      <c r="E5" s="2"/>
      <c r="F5">
        <v>5</v>
      </c>
      <c r="G5" s="81">
        <v>7</v>
      </c>
      <c r="H5">
        <v>4</v>
      </c>
      <c r="I5" s="1">
        <v>2</v>
      </c>
      <c r="J5" s="75">
        <v>3</v>
      </c>
      <c r="K5">
        <v>3</v>
      </c>
      <c r="L5">
        <v>3</v>
      </c>
      <c r="M5" s="353">
        <f t="shared" si="0"/>
        <v>11</v>
      </c>
    </row>
    <row r="6" spans="1:13" ht="15.75" x14ac:dyDescent="0.3">
      <c r="A6" t="s">
        <v>67</v>
      </c>
      <c r="B6" s="2" t="s">
        <v>764</v>
      </c>
      <c r="C6" s="2" t="s">
        <v>16</v>
      </c>
      <c r="D6" t="s">
        <v>78</v>
      </c>
      <c r="E6" s="2"/>
      <c r="F6">
        <v>3</v>
      </c>
      <c r="G6" s="81">
        <v>5</v>
      </c>
      <c r="H6">
        <v>2</v>
      </c>
      <c r="I6" s="1">
        <v>2</v>
      </c>
      <c r="J6" s="75">
        <v>5</v>
      </c>
      <c r="K6">
        <v>3</v>
      </c>
      <c r="L6">
        <v>4</v>
      </c>
      <c r="M6" s="353">
        <f t="shared" si="0"/>
        <v>14</v>
      </c>
    </row>
    <row r="7" spans="1:13" ht="15.75" x14ac:dyDescent="0.3">
      <c r="A7" t="s">
        <v>68</v>
      </c>
      <c r="B7" s="2" t="s">
        <v>775</v>
      </c>
      <c r="C7" s="2" t="s">
        <v>16</v>
      </c>
      <c r="D7" t="s">
        <v>88</v>
      </c>
      <c r="E7" s="2"/>
      <c r="F7">
        <v>4</v>
      </c>
      <c r="G7" s="81">
        <v>5</v>
      </c>
      <c r="H7">
        <v>2</v>
      </c>
      <c r="I7" s="1">
        <v>3</v>
      </c>
      <c r="J7" s="75">
        <v>5</v>
      </c>
      <c r="K7">
        <v>3</v>
      </c>
      <c r="L7">
        <v>4</v>
      </c>
      <c r="M7" s="353">
        <f t="shared" si="0"/>
        <v>15</v>
      </c>
    </row>
    <row r="8" spans="1:13" s="1" customFormat="1" ht="15.75" x14ac:dyDescent="0.3">
      <c r="A8" t="s">
        <v>89</v>
      </c>
      <c r="B8" s="2" t="s">
        <v>792</v>
      </c>
      <c r="C8" s="2" t="s">
        <v>18</v>
      </c>
      <c r="D8" t="s">
        <v>100</v>
      </c>
      <c r="E8" s="2"/>
      <c r="F8" s="1">
        <v>2</v>
      </c>
      <c r="G8" s="81">
        <v>4</v>
      </c>
      <c r="H8" s="1">
        <v>3</v>
      </c>
      <c r="I8" s="1">
        <v>5</v>
      </c>
      <c r="J8" s="75">
        <v>4</v>
      </c>
      <c r="K8" s="1">
        <v>3</v>
      </c>
      <c r="L8" s="1">
        <v>3</v>
      </c>
      <c r="M8" s="353">
        <f t="shared" si="0"/>
        <v>15</v>
      </c>
    </row>
    <row r="9" spans="1:13" s="1" customFormat="1" ht="15.75" x14ac:dyDescent="0.3">
      <c r="A9" t="s">
        <v>90</v>
      </c>
      <c r="B9" s="2" t="s">
        <v>804</v>
      </c>
      <c r="C9" s="2" t="s">
        <v>18</v>
      </c>
      <c r="D9" t="s">
        <v>109</v>
      </c>
      <c r="E9" s="2" t="s">
        <v>110</v>
      </c>
      <c r="F9" s="1">
        <v>2</v>
      </c>
      <c r="G9" s="81">
        <v>7</v>
      </c>
      <c r="H9" s="1">
        <v>6</v>
      </c>
      <c r="I9" s="1">
        <v>4</v>
      </c>
      <c r="J9" s="75">
        <v>2</v>
      </c>
      <c r="K9" s="1">
        <v>3</v>
      </c>
      <c r="L9" s="1">
        <v>2</v>
      </c>
      <c r="M9" s="353">
        <f t="shared" si="0"/>
        <v>11</v>
      </c>
    </row>
    <row r="10" spans="1:13" s="1" customFormat="1" ht="15.75" x14ac:dyDescent="0.3">
      <c r="A10" s="1" t="s">
        <v>447</v>
      </c>
      <c r="B10" s="2" t="s">
        <v>447</v>
      </c>
      <c r="C10" s="2" t="s">
        <v>13</v>
      </c>
      <c r="D10" s="1" t="s">
        <v>1178</v>
      </c>
      <c r="E10" s="15" t="s">
        <v>709</v>
      </c>
      <c r="F10" s="1">
        <v>1</v>
      </c>
      <c r="G10" s="81">
        <v>3</v>
      </c>
      <c r="H10" s="1">
        <v>5</v>
      </c>
      <c r="I10" s="1">
        <v>3</v>
      </c>
      <c r="J10" s="75">
        <v>4</v>
      </c>
      <c r="K10" s="1">
        <v>5</v>
      </c>
      <c r="L10" s="1">
        <v>5</v>
      </c>
      <c r="M10" s="353">
        <f t="shared" si="0"/>
        <v>17</v>
      </c>
    </row>
    <row r="11" spans="1:13" s="1" customFormat="1" ht="15.75" x14ac:dyDescent="0.3">
      <c r="A11" s="1" t="s">
        <v>448</v>
      </c>
      <c r="B11" s="2" t="s">
        <v>958</v>
      </c>
      <c r="C11" s="2" t="s">
        <v>16</v>
      </c>
      <c r="D11" s="1" t="s">
        <v>878</v>
      </c>
      <c r="E11" s="15"/>
      <c r="F11" s="1">
        <v>7</v>
      </c>
      <c r="G11" s="81">
        <v>7</v>
      </c>
      <c r="H11" s="1">
        <v>6</v>
      </c>
      <c r="I11" s="1">
        <v>3</v>
      </c>
      <c r="J11" s="75">
        <v>4</v>
      </c>
      <c r="K11" s="1">
        <v>2</v>
      </c>
      <c r="L11" s="1">
        <v>2</v>
      </c>
      <c r="M11" s="353">
        <f t="shared" si="0"/>
        <v>11</v>
      </c>
    </row>
    <row r="12" spans="1:13" ht="15.75" x14ac:dyDescent="0.3">
      <c r="A12" s="74" t="s">
        <v>479</v>
      </c>
      <c r="B12" s="2" t="s">
        <v>1602</v>
      </c>
      <c r="C12" s="2" t="s">
        <v>13</v>
      </c>
      <c r="D12" s="1" t="s">
        <v>875</v>
      </c>
      <c r="E12" s="1" t="s">
        <v>1364</v>
      </c>
      <c r="F12">
        <v>4</v>
      </c>
      <c r="G12" s="81">
        <v>3</v>
      </c>
      <c r="H12">
        <v>2</v>
      </c>
      <c r="I12">
        <v>2</v>
      </c>
      <c r="J12" s="75">
        <v>5</v>
      </c>
      <c r="K12">
        <v>4</v>
      </c>
      <c r="L12">
        <v>4</v>
      </c>
      <c r="M12" s="353">
        <f t="shared" si="0"/>
        <v>15</v>
      </c>
    </row>
    <row r="13" spans="1:13" x14ac:dyDescent="0.25">
      <c r="A13" s="1" t="s">
        <v>459</v>
      </c>
      <c r="C13" s="2" t="s">
        <v>21</v>
      </c>
      <c r="D13" s="1" t="s">
        <v>1365</v>
      </c>
      <c r="F13">
        <v>2</v>
      </c>
      <c r="G13" s="81">
        <v>7</v>
      </c>
      <c r="H13">
        <v>8</v>
      </c>
      <c r="I13">
        <v>2</v>
      </c>
      <c r="J13">
        <v>4</v>
      </c>
      <c r="K13">
        <v>5</v>
      </c>
      <c r="L13">
        <v>3</v>
      </c>
      <c r="M13" s="353">
        <f t="shared" si="0"/>
        <v>14</v>
      </c>
    </row>
    <row r="14" spans="1:13" ht="15.75" x14ac:dyDescent="0.3">
      <c r="A14" s="1" t="s">
        <v>517</v>
      </c>
      <c r="C14" s="2" t="s">
        <v>16</v>
      </c>
      <c r="D14" s="1" t="s">
        <v>872</v>
      </c>
      <c r="F14">
        <v>2</v>
      </c>
      <c r="G14" s="81">
        <v>7</v>
      </c>
      <c r="H14">
        <v>6</v>
      </c>
      <c r="J14" s="75"/>
      <c r="M14" s="353" t="str">
        <f t="shared" si="0"/>
        <v/>
      </c>
    </row>
    <row r="15" spans="1:13" ht="15.75" x14ac:dyDescent="0.3">
      <c r="A15" s="1" t="s">
        <v>1332</v>
      </c>
      <c r="C15" s="2" t="s">
        <v>18</v>
      </c>
      <c r="D15" s="1" t="s">
        <v>873</v>
      </c>
      <c r="E15" s="1" t="s">
        <v>874</v>
      </c>
      <c r="F15">
        <v>2</v>
      </c>
      <c r="G15" s="81">
        <v>5</v>
      </c>
      <c r="H15">
        <v>6</v>
      </c>
      <c r="I15">
        <v>5</v>
      </c>
      <c r="J15" s="75">
        <v>3</v>
      </c>
      <c r="K15">
        <v>3</v>
      </c>
      <c r="L15">
        <v>3</v>
      </c>
      <c r="M15" s="353">
        <f t="shared" si="0"/>
        <v>14</v>
      </c>
    </row>
    <row r="16" spans="1:13" ht="15.75" x14ac:dyDescent="0.3">
      <c r="A16" s="1" t="s">
        <v>1353</v>
      </c>
      <c r="C16" s="2" t="s">
        <v>21</v>
      </c>
      <c r="D16" s="1" t="s">
        <v>1362</v>
      </c>
      <c r="E16" s="1" t="s">
        <v>1363</v>
      </c>
      <c r="F16">
        <v>0</v>
      </c>
      <c r="G16" s="81">
        <v>6</v>
      </c>
      <c r="H16">
        <v>7</v>
      </c>
      <c r="J16" s="75"/>
      <c r="M16" s="353" t="str">
        <f t="shared" si="0"/>
        <v/>
      </c>
    </row>
    <row r="17" spans="1:13" ht="15.75" x14ac:dyDescent="0.3">
      <c r="A17" s="1" t="s">
        <v>1366</v>
      </c>
      <c r="C17" s="2" t="s">
        <v>18</v>
      </c>
      <c r="D17" s="1" t="s">
        <v>1375</v>
      </c>
      <c r="E17" s="1" t="s">
        <v>1376</v>
      </c>
      <c r="F17">
        <v>3</v>
      </c>
      <c r="G17" s="81">
        <v>7</v>
      </c>
      <c r="H17">
        <v>7</v>
      </c>
      <c r="J17" s="75"/>
      <c r="M17" s="353" t="str">
        <f t="shared" si="0"/>
        <v/>
      </c>
    </row>
    <row r="18" spans="1:13" x14ac:dyDescent="0.25">
      <c r="B18" s="411" t="s">
        <v>1278</v>
      </c>
      <c r="C18" s="2" t="s">
        <v>13</v>
      </c>
      <c r="F18">
        <v>1</v>
      </c>
      <c r="G18" s="81">
        <v>5</v>
      </c>
      <c r="H18">
        <v>4</v>
      </c>
    </row>
    <row r="19" spans="1:13" x14ac:dyDescent="0.25">
      <c r="B19" s="411" t="s">
        <v>1279</v>
      </c>
      <c r="C19" s="2" t="s">
        <v>21</v>
      </c>
    </row>
    <row r="20" spans="1:13" x14ac:dyDescent="0.25">
      <c r="B20" s="411" t="s">
        <v>1280</v>
      </c>
      <c r="C20" s="2" t="s">
        <v>18</v>
      </c>
    </row>
    <row r="21" spans="1:13" x14ac:dyDescent="0.25">
      <c r="B21" s="411" t="s">
        <v>1281</v>
      </c>
      <c r="C21" s="2" t="s">
        <v>16</v>
      </c>
    </row>
    <row r="22" spans="1:13" x14ac:dyDescent="0.25">
      <c r="B22" s="411" t="s">
        <v>1597</v>
      </c>
      <c r="C22" s="2" t="s">
        <v>13</v>
      </c>
    </row>
    <row r="23" spans="1:13" x14ac:dyDescent="0.25">
      <c r="B23" s="411" t="s">
        <v>1596</v>
      </c>
      <c r="C23" s="2" t="s">
        <v>18</v>
      </c>
    </row>
  </sheetData>
  <autoFilter ref="A1:M17"/>
  <dataConsolidate/>
  <conditionalFormatting sqref="I2:I17">
    <cfRule type="colorScale" priority="5">
      <colorScale>
        <cfvo type="min"/>
        <cfvo type="percentile" val="50"/>
        <cfvo type="max"/>
        <color rgb="FF63BE7B"/>
        <color rgb="FFFFEB84"/>
        <color rgb="FFF8696B"/>
      </colorScale>
    </cfRule>
  </conditionalFormatting>
  <conditionalFormatting sqref="J2:J17">
    <cfRule type="colorScale" priority="4">
      <colorScale>
        <cfvo type="min"/>
        <cfvo type="percentile" val="50"/>
        <cfvo type="max"/>
        <color rgb="FF63BE7B"/>
        <color rgb="FFFFEB84"/>
        <color rgb="FFF8696B"/>
      </colorScale>
    </cfRule>
  </conditionalFormatting>
  <conditionalFormatting sqref="K2:K17">
    <cfRule type="colorScale" priority="3">
      <colorScale>
        <cfvo type="min"/>
        <cfvo type="percentile" val="50"/>
        <cfvo type="max"/>
        <color rgb="FF63BE7B"/>
        <color rgb="FFFFEB84"/>
        <color rgb="FFF8696B"/>
      </colorScale>
    </cfRule>
  </conditionalFormatting>
  <conditionalFormatting sqref="L2:L17">
    <cfRule type="colorScale" priority="2">
      <colorScale>
        <cfvo type="min"/>
        <cfvo type="percentile" val="50"/>
        <cfvo type="max"/>
        <color rgb="FF63BE7B"/>
        <color rgb="FFFFEB84"/>
        <color rgb="FFF8696B"/>
      </colorScale>
    </cfRule>
  </conditionalFormatting>
  <conditionalFormatting sqref="M2:M17">
    <cfRule type="colorScale" priority="1">
      <colorScale>
        <cfvo type="min"/>
        <cfvo type="percentile" val="50"/>
        <cfvo type="max"/>
        <color rgb="FF63BE7B"/>
        <color rgb="FFFFEB84"/>
        <color rgb="FFF8696B"/>
      </colorScale>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46"/>
  <sheetViews>
    <sheetView zoomScaleNormal="100" workbookViewId="0">
      <pane xSplit="3" ySplit="2" topLeftCell="D3" activePane="bottomRight" state="frozen"/>
      <selection pane="topRight" activeCell="D1" sqref="D1"/>
      <selection pane="bottomLeft" activeCell="A13" sqref="A13"/>
      <selection pane="bottomRight" activeCell="I92" sqref="I3:I92"/>
    </sheetView>
  </sheetViews>
  <sheetFormatPr baseColWidth="10" defaultRowHeight="15.75" x14ac:dyDescent="0.3"/>
  <cols>
    <col min="1" max="1" width="23.85546875" bestFit="1" customWidth="1"/>
    <col min="2" max="2" width="17.42578125" style="2" bestFit="1" customWidth="1"/>
    <col min="3" max="3" width="18.7109375" bestFit="1" customWidth="1"/>
    <col min="4" max="4" width="3.7109375" bestFit="1" customWidth="1"/>
    <col min="5" max="5" width="12.7109375" style="2" customWidth="1"/>
    <col min="6" max="6" width="12.7109375" style="81" customWidth="1"/>
    <col min="7" max="7" width="3.7109375" bestFit="1" customWidth="1"/>
    <col min="8" max="8" width="4.7109375" style="1" customWidth="1"/>
    <col min="9" max="9" width="158.85546875" style="75" customWidth="1"/>
  </cols>
  <sheetData>
    <row r="1" spans="1:9" s="1" customFormat="1" x14ac:dyDescent="0.3">
      <c r="A1" s="70" t="s">
        <v>880</v>
      </c>
      <c r="B1" s="53" t="s">
        <v>881</v>
      </c>
      <c r="C1" s="70" t="s">
        <v>882</v>
      </c>
      <c r="D1" s="70" t="s">
        <v>883</v>
      </c>
      <c r="E1" s="53" t="s">
        <v>884</v>
      </c>
      <c r="F1" s="70" t="s">
        <v>885</v>
      </c>
      <c r="G1" s="70" t="s">
        <v>886</v>
      </c>
      <c r="H1" s="70" t="s">
        <v>887</v>
      </c>
      <c r="I1" s="75" t="s">
        <v>1221</v>
      </c>
    </row>
    <row r="2" spans="1:9" s="10" customFormat="1" ht="57.75" thickBot="1" x14ac:dyDescent="0.3">
      <c r="A2" s="10" t="s">
        <v>9</v>
      </c>
      <c r="B2" s="93"/>
      <c r="C2" s="10" t="s">
        <v>172</v>
      </c>
      <c r="D2" s="10" t="s">
        <v>329</v>
      </c>
      <c r="E2" s="93" t="s">
        <v>330</v>
      </c>
      <c r="F2" s="82" t="s">
        <v>331</v>
      </c>
      <c r="G2" s="10" t="s">
        <v>332</v>
      </c>
      <c r="H2" s="10" t="s">
        <v>334</v>
      </c>
      <c r="I2" s="76" t="s">
        <v>333</v>
      </c>
    </row>
    <row r="3" spans="1:9" s="2" customFormat="1" x14ac:dyDescent="0.25">
      <c r="A3" s="35" t="s">
        <v>30</v>
      </c>
      <c r="B3" s="36" t="s">
        <v>30</v>
      </c>
      <c r="C3" s="36" t="s">
        <v>24</v>
      </c>
      <c r="D3" s="36">
        <v>3</v>
      </c>
      <c r="E3" s="36"/>
      <c r="F3" s="37" t="s">
        <v>337</v>
      </c>
      <c r="G3" s="36"/>
      <c r="H3" s="36"/>
      <c r="I3" s="77" t="s">
        <v>1224</v>
      </c>
    </row>
    <row r="4" spans="1:9" s="2" customFormat="1" ht="47.25" x14ac:dyDescent="0.25">
      <c r="A4" s="38" t="s">
        <v>31</v>
      </c>
      <c r="B4" s="39" t="s">
        <v>725</v>
      </c>
      <c r="C4" s="39" t="s">
        <v>24</v>
      </c>
      <c r="D4" s="39">
        <v>3</v>
      </c>
      <c r="E4" s="39" t="s">
        <v>676</v>
      </c>
      <c r="F4" s="40" t="s">
        <v>339</v>
      </c>
      <c r="G4" s="39"/>
      <c r="H4" s="39"/>
      <c r="I4" s="78" t="s">
        <v>711</v>
      </c>
    </row>
    <row r="5" spans="1:9" s="2" customFormat="1" ht="31.5" x14ac:dyDescent="0.25">
      <c r="A5" s="38" t="s">
        <v>32</v>
      </c>
      <c r="B5" s="39" t="s">
        <v>723</v>
      </c>
      <c r="C5" s="39" t="s">
        <v>24</v>
      </c>
      <c r="D5" s="39">
        <v>2</v>
      </c>
      <c r="E5" s="39" t="s">
        <v>676</v>
      </c>
      <c r="F5" s="40" t="s">
        <v>337</v>
      </c>
      <c r="G5" s="39">
        <v>2</v>
      </c>
      <c r="H5" s="39" t="s">
        <v>335</v>
      </c>
      <c r="I5" s="78" t="s">
        <v>693</v>
      </c>
    </row>
    <row r="6" spans="1:9" s="2" customFormat="1" ht="31.5" x14ac:dyDescent="0.25">
      <c r="A6" s="38" t="s">
        <v>712</v>
      </c>
      <c r="B6" s="39" t="s">
        <v>722</v>
      </c>
      <c r="C6" s="39" t="s">
        <v>24</v>
      </c>
      <c r="D6" s="39">
        <v>2</v>
      </c>
      <c r="E6" s="39" t="s">
        <v>144</v>
      </c>
      <c r="F6" s="40" t="s">
        <v>339</v>
      </c>
      <c r="G6" s="39"/>
      <c r="H6" s="39" t="s">
        <v>335</v>
      </c>
      <c r="I6" s="78" t="s">
        <v>713</v>
      </c>
    </row>
    <row r="7" spans="1:9" s="2" customFormat="1" ht="31.5" x14ac:dyDescent="0.25">
      <c r="A7" s="38" t="s">
        <v>33</v>
      </c>
      <c r="B7" s="39" t="s">
        <v>724</v>
      </c>
      <c r="C7" s="39" t="s">
        <v>24</v>
      </c>
      <c r="D7" s="39">
        <v>2</v>
      </c>
      <c r="E7" s="39" t="s">
        <v>144</v>
      </c>
      <c r="F7" s="40"/>
      <c r="G7" s="39"/>
      <c r="H7" s="39"/>
      <c r="I7" s="78" t="s">
        <v>1225</v>
      </c>
    </row>
    <row r="8" spans="1:9" s="2" customFormat="1" ht="31.5" x14ac:dyDescent="0.25">
      <c r="A8" s="38" t="s">
        <v>34</v>
      </c>
      <c r="B8" s="39" t="s">
        <v>763</v>
      </c>
      <c r="C8" s="39" t="s">
        <v>24</v>
      </c>
      <c r="D8" s="39">
        <v>1</v>
      </c>
      <c r="E8" s="39"/>
      <c r="F8" s="40" t="s">
        <v>337</v>
      </c>
      <c r="G8" s="39"/>
      <c r="H8" s="39" t="s">
        <v>335</v>
      </c>
      <c r="I8" s="78" t="s">
        <v>714</v>
      </c>
    </row>
    <row r="9" spans="1:9" s="2" customFormat="1" ht="31.5" x14ac:dyDescent="0.25">
      <c r="A9" s="38" t="s">
        <v>35</v>
      </c>
      <c r="B9" s="39" t="s">
        <v>454</v>
      </c>
      <c r="C9" s="39" t="s">
        <v>24</v>
      </c>
      <c r="D9" s="39">
        <v>1</v>
      </c>
      <c r="E9" s="39"/>
      <c r="F9" s="40"/>
      <c r="G9" s="39"/>
      <c r="H9" s="39" t="s">
        <v>335</v>
      </c>
      <c r="I9" s="78" t="s">
        <v>1189</v>
      </c>
    </row>
    <row r="10" spans="1:9" s="2" customFormat="1" x14ac:dyDescent="0.25">
      <c r="A10" s="38" t="s">
        <v>37</v>
      </c>
      <c r="B10" s="39" t="s">
        <v>721</v>
      </c>
      <c r="C10" s="39" t="s">
        <v>24</v>
      </c>
      <c r="D10" s="39">
        <v>1</v>
      </c>
      <c r="E10" s="39" t="s">
        <v>676</v>
      </c>
      <c r="F10" s="40" t="s">
        <v>337</v>
      </c>
      <c r="G10" s="39">
        <v>1</v>
      </c>
      <c r="H10" s="39" t="s">
        <v>335</v>
      </c>
      <c r="I10" s="78" t="s">
        <v>716</v>
      </c>
    </row>
    <row r="11" spans="1:9" s="2" customFormat="1" ht="32.25" thickBot="1" x14ac:dyDescent="0.3">
      <c r="A11" s="41" t="s">
        <v>36</v>
      </c>
      <c r="B11" s="42" t="s">
        <v>720</v>
      </c>
      <c r="C11" s="42" t="s">
        <v>24</v>
      </c>
      <c r="D11" s="42"/>
      <c r="E11" s="42" t="s">
        <v>676</v>
      </c>
      <c r="F11" s="43" t="s">
        <v>173</v>
      </c>
      <c r="G11" s="42">
        <v>1</v>
      </c>
      <c r="H11" s="42"/>
      <c r="I11" s="79" t="s">
        <v>715</v>
      </c>
    </row>
    <row r="12" spans="1:9" s="2" customFormat="1" ht="47.25" x14ac:dyDescent="0.25">
      <c r="A12" s="35" t="s">
        <v>38</v>
      </c>
      <c r="B12" s="36" t="s">
        <v>735</v>
      </c>
      <c r="C12" s="36" t="s">
        <v>23</v>
      </c>
      <c r="D12" s="36">
        <v>3</v>
      </c>
      <c r="E12" s="36" t="s">
        <v>676</v>
      </c>
      <c r="F12" s="37" t="s">
        <v>173</v>
      </c>
      <c r="G12" s="36">
        <v>2</v>
      </c>
      <c r="H12" s="36"/>
      <c r="I12" s="77" t="s">
        <v>1226</v>
      </c>
    </row>
    <row r="13" spans="1:9" s="2" customFormat="1" x14ac:dyDescent="0.25">
      <c r="A13" s="38" t="s">
        <v>39</v>
      </c>
      <c r="B13" s="39" t="s">
        <v>736</v>
      </c>
      <c r="C13" s="39" t="s">
        <v>23</v>
      </c>
      <c r="D13" s="39">
        <v>3</v>
      </c>
      <c r="E13" s="39" t="s">
        <v>676</v>
      </c>
      <c r="F13" s="40"/>
      <c r="G13" s="39" t="s">
        <v>158</v>
      </c>
      <c r="H13" s="39" t="s">
        <v>335</v>
      </c>
      <c r="I13" s="78" t="s">
        <v>1222</v>
      </c>
    </row>
    <row r="14" spans="1:9" s="2" customFormat="1" x14ac:dyDescent="0.25">
      <c r="A14" s="38" t="s">
        <v>40</v>
      </c>
      <c r="B14" s="39" t="s">
        <v>734</v>
      </c>
      <c r="C14" s="39" t="s">
        <v>23</v>
      </c>
      <c r="D14" s="39">
        <v>2</v>
      </c>
      <c r="E14" s="39" t="s">
        <v>676</v>
      </c>
      <c r="F14" s="40" t="s">
        <v>173</v>
      </c>
      <c r="G14" s="39">
        <v>1</v>
      </c>
      <c r="H14" s="39"/>
      <c r="I14" s="78" t="s">
        <v>726</v>
      </c>
    </row>
    <row r="15" spans="1:9" s="2" customFormat="1" ht="31.5" x14ac:dyDescent="0.25">
      <c r="A15" s="38" t="s">
        <v>41</v>
      </c>
      <c r="B15" s="39" t="s">
        <v>733</v>
      </c>
      <c r="C15" s="39" t="s">
        <v>23</v>
      </c>
      <c r="D15" s="39">
        <v>2</v>
      </c>
      <c r="E15" s="39" t="s">
        <v>676</v>
      </c>
      <c r="F15" s="40"/>
      <c r="G15" s="39"/>
      <c r="H15" s="39" t="s">
        <v>335</v>
      </c>
      <c r="I15" s="78" t="s">
        <v>1227</v>
      </c>
    </row>
    <row r="16" spans="1:9" s="2" customFormat="1" x14ac:dyDescent="0.25">
      <c r="A16" s="38" t="s">
        <v>42</v>
      </c>
      <c r="B16" s="39" t="s">
        <v>732</v>
      </c>
      <c r="C16" s="39" t="s">
        <v>23</v>
      </c>
      <c r="D16" s="39">
        <v>2</v>
      </c>
      <c r="E16" s="39" t="s">
        <v>676</v>
      </c>
      <c r="F16" s="40" t="s">
        <v>173</v>
      </c>
      <c r="G16" s="39">
        <v>2</v>
      </c>
      <c r="H16" s="39"/>
      <c r="I16" s="78" t="s">
        <v>727</v>
      </c>
    </row>
    <row r="17" spans="1:9" s="2" customFormat="1" ht="31.5" x14ac:dyDescent="0.25">
      <c r="A17" s="38" t="s">
        <v>43</v>
      </c>
      <c r="B17" s="39" t="s">
        <v>43</v>
      </c>
      <c r="C17" s="39" t="s">
        <v>23</v>
      </c>
      <c r="D17" s="39">
        <v>1</v>
      </c>
      <c r="E17" s="39"/>
      <c r="F17" s="40" t="s">
        <v>339</v>
      </c>
      <c r="G17" s="39"/>
      <c r="H17" s="39"/>
      <c r="I17" s="78" t="s">
        <v>1190</v>
      </c>
    </row>
    <row r="18" spans="1:9" s="2" customFormat="1" ht="31.5" x14ac:dyDescent="0.25">
      <c r="A18" s="38" t="s">
        <v>44</v>
      </c>
      <c r="B18" s="39" t="s">
        <v>730</v>
      </c>
      <c r="C18" s="39" t="s">
        <v>23</v>
      </c>
      <c r="D18" s="39">
        <v>1</v>
      </c>
      <c r="E18" s="39" t="s">
        <v>676</v>
      </c>
      <c r="F18" s="40" t="s">
        <v>337</v>
      </c>
      <c r="G18" s="39">
        <v>1</v>
      </c>
      <c r="H18" s="39" t="s">
        <v>335</v>
      </c>
      <c r="I18" s="78" t="s">
        <v>728</v>
      </c>
    </row>
    <row r="19" spans="1:9" s="2" customFormat="1" x14ac:dyDescent="0.25">
      <c r="A19" s="38" t="s">
        <v>45</v>
      </c>
      <c r="B19" s="39" t="s">
        <v>731</v>
      </c>
      <c r="C19" s="39" t="s">
        <v>23</v>
      </c>
      <c r="D19" s="39">
        <v>1</v>
      </c>
      <c r="E19" s="39"/>
      <c r="F19" s="40"/>
      <c r="G19" s="39">
        <v>2</v>
      </c>
      <c r="H19" s="39" t="s">
        <v>335</v>
      </c>
      <c r="I19" s="78" t="s">
        <v>1223</v>
      </c>
    </row>
    <row r="20" spans="1:9" s="2" customFormat="1" ht="32.25" thickBot="1" x14ac:dyDescent="0.3">
      <c r="A20" s="41" t="s">
        <v>46</v>
      </c>
      <c r="B20" s="42" t="s">
        <v>46</v>
      </c>
      <c r="C20" s="42" t="s">
        <v>23</v>
      </c>
      <c r="D20" s="42"/>
      <c r="E20" s="42" t="s">
        <v>676</v>
      </c>
      <c r="F20" s="43" t="s">
        <v>173</v>
      </c>
      <c r="G20" s="42">
        <v>1</v>
      </c>
      <c r="H20" s="42"/>
      <c r="I20" s="79" t="s">
        <v>1191</v>
      </c>
    </row>
    <row r="21" spans="1:9" s="2" customFormat="1" x14ac:dyDescent="0.25">
      <c r="A21" s="35" t="s">
        <v>47</v>
      </c>
      <c r="B21" s="36" t="s">
        <v>749</v>
      </c>
      <c r="C21" s="36" t="s">
        <v>28</v>
      </c>
      <c r="D21" s="36">
        <v>3</v>
      </c>
      <c r="E21" s="36"/>
      <c r="F21" s="37" t="s">
        <v>173</v>
      </c>
      <c r="G21" s="36">
        <v>3</v>
      </c>
      <c r="H21" s="36"/>
      <c r="I21" s="77" t="s">
        <v>1192</v>
      </c>
    </row>
    <row r="22" spans="1:9" s="2" customFormat="1" x14ac:dyDescent="0.25">
      <c r="A22" s="38" t="s">
        <v>48</v>
      </c>
      <c r="B22" s="39" t="s">
        <v>748</v>
      </c>
      <c r="C22" s="39" t="s">
        <v>28</v>
      </c>
      <c r="D22" s="39">
        <v>3</v>
      </c>
      <c r="E22" s="39"/>
      <c r="F22" s="40" t="s">
        <v>336</v>
      </c>
      <c r="G22" s="39"/>
      <c r="H22" s="39"/>
      <c r="I22" s="78" t="s">
        <v>1228</v>
      </c>
    </row>
    <row r="23" spans="1:9" s="2" customFormat="1" x14ac:dyDescent="0.25">
      <c r="A23" s="38" t="s">
        <v>49</v>
      </c>
      <c r="B23" s="39" t="s">
        <v>747</v>
      </c>
      <c r="C23" s="39" t="s">
        <v>28</v>
      </c>
      <c r="D23" s="39">
        <v>2</v>
      </c>
      <c r="E23" s="39"/>
      <c r="F23" s="40" t="s">
        <v>173</v>
      </c>
      <c r="G23" s="39"/>
      <c r="H23" s="39"/>
      <c r="I23" s="78" t="s">
        <v>1229</v>
      </c>
    </row>
    <row r="24" spans="1:9" s="2" customFormat="1" x14ac:dyDescent="0.25">
      <c r="A24" s="38" t="s">
        <v>51</v>
      </c>
      <c r="B24" s="39" t="s">
        <v>746</v>
      </c>
      <c r="C24" s="39" t="s">
        <v>28</v>
      </c>
      <c r="D24" s="39">
        <v>2</v>
      </c>
      <c r="E24" s="39"/>
      <c r="F24" s="40" t="s">
        <v>173</v>
      </c>
      <c r="G24" s="39">
        <v>2</v>
      </c>
      <c r="H24" s="39" t="s">
        <v>335</v>
      </c>
      <c r="I24" s="78" t="s">
        <v>738</v>
      </c>
    </row>
    <row r="25" spans="1:9" s="2" customFormat="1" ht="31.5" x14ac:dyDescent="0.25">
      <c r="A25" s="38" t="s">
        <v>50</v>
      </c>
      <c r="B25" s="39" t="s">
        <v>745</v>
      </c>
      <c r="C25" s="39" t="s">
        <v>28</v>
      </c>
      <c r="D25" s="39">
        <v>2</v>
      </c>
      <c r="E25" s="39"/>
      <c r="F25" s="40" t="s">
        <v>336</v>
      </c>
      <c r="G25" s="39"/>
      <c r="H25" s="39"/>
      <c r="I25" s="78" t="s">
        <v>739</v>
      </c>
    </row>
    <row r="26" spans="1:9" s="2" customFormat="1" x14ac:dyDescent="0.25">
      <c r="A26" s="38" t="s">
        <v>52</v>
      </c>
      <c r="B26" s="39" t="s">
        <v>743</v>
      </c>
      <c r="C26" s="39" t="s">
        <v>28</v>
      </c>
      <c r="D26" s="39">
        <v>1</v>
      </c>
      <c r="E26" s="39" t="s">
        <v>676</v>
      </c>
      <c r="F26" s="40" t="s">
        <v>173</v>
      </c>
      <c r="G26" s="39">
        <v>1</v>
      </c>
      <c r="H26" s="39"/>
      <c r="I26" s="78" t="s">
        <v>1193</v>
      </c>
    </row>
    <row r="27" spans="1:9" s="2" customFormat="1" x14ac:dyDescent="0.25">
      <c r="A27" s="38" t="s">
        <v>53</v>
      </c>
      <c r="B27" s="39" t="s">
        <v>744</v>
      </c>
      <c r="C27" s="39" t="s">
        <v>28</v>
      </c>
      <c r="D27" s="39">
        <v>1</v>
      </c>
      <c r="E27" s="39"/>
      <c r="F27" s="40" t="s">
        <v>336</v>
      </c>
      <c r="G27" s="39"/>
      <c r="H27" s="39"/>
      <c r="I27" s="78" t="s">
        <v>681</v>
      </c>
    </row>
    <row r="28" spans="1:9" s="2" customFormat="1" ht="31.5" x14ac:dyDescent="0.25">
      <c r="A28" s="38" t="s">
        <v>54</v>
      </c>
      <c r="B28" s="39" t="s">
        <v>742</v>
      </c>
      <c r="C28" s="39" t="s">
        <v>28</v>
      </c>
      <c r="D28" s="39">
        <v>1</v>
      </c>
      <c r="E28" s="39"/>
      <c r="F28" s="40" t="s">
        <v>336</v>
      </c>
      <c r="G28" s="39"/>
      <c r="H28" s="39"/>
      <c r="I28" s="78" t="s">
        <v>740</v>
      </c>
    </row>
    <row r="29" spans="1:9" s="2" customFormat="1" ht="16.5" thickBot="1" x14ac:dyDescent="0.3">
      <c r="A29" s="41" t="s">
        <v>55</v>
      </c>
      <c r="B29" s="42" t="s">
        <v>741</v>
      </c>
      <c r="C29" s="42" t="s">
        <v>28</v>
      </c>
      <c r="D29" s="42"/>
      <c r="E29" s="42"/>
      <c r="F29" s="43"/>
      <c r="G29" s="42">
        <v>1</v>
      </c>
      <c r="H29" s="42" t="s">
        <v>335</v>
      </c>
      <c r="I29" s="79" t="s">
        <v>1194</v>
      </c>
    </row>
    <row r="30" spans="1:9" s="2" customFormat="1" ht="31.5" x14ac:dyDescent="0.25">
      <c r="A30" s="35" t="s">
        <v>57</v>
      </c>
      <c r="B30" s="36" t="s">
        <v>759</v>
      </c>
      <c r="C30" s="36" t="s">
        <v>29</v>
      </c>
      <c r="D30" s="36">
        <v>3</v>
      </c>
      <c r="E30" s="36"/>
      <c r="F30" s="37"/>
      <c r="G30" s="36">
        <v>1</v>
      </c>
      <c r="H30" s="36" t="s">
        <v>335</v>
      </c>
      <c r="I30" s="77" t="s">
        <v>1230</v>
      </c>
    </row>
    <row r="31" spans="1:9" s="2" customFormat="1" ht="31.5" x14ac:dyDescent="0.25">
      <c r="A31" s="38" t="s">
        <v>58</v>
      </c>
      <c r="B31" s="39" t="s">
        <v>760</v>
      </c>
      <c r="C31" s="39" t="s">
        <v>29</v>
      </c>
      <c r="D31" s="39">
        <v>3</v>
      </c>
      <c r="E31" s="39"/>
      <c r="F31" s="40" t="s">
        <v>336</v>
      </c>
      <c r="G31" s="39"/>
      <c r="H31" s="39"/>
      <c r="I31" s="78" t="s">
        <v>1231</v>
      </c>
    </row>
    <row r="32" spans="1:9" s="2" customFormat="1" ht="31.5" x14ac:dyDescent="0.25">
      <c r="A32" s="38" t="s">
        <v>59</v>
      </c>
      <c r="B32" s="39" t="s">
        <v>758</v>
      </c>
      <c r="C32" s="39" t="s">
        <v>29</v>
      </c>
      <c r="D32" s="39">
        <v>2</v>
      </c>
      <c r="E32" s="39"/>
      <c r="F32" s="40" t="s">
        <v>173</v>
      </c>
      <c r="G32" s="39">
        <v>2</v>
      </c>
      <c r="H32" s="39" t="s">
        <v>335</v>
      </c>
      <c r="I32" s="78" t="s">
        <v>1232</v>
      </c>
    </row>
    <row r="33" spans="1:9" s="2" customFormat="1" x14ac:dyDescent="0.25">
      <c r="A33" s="38" t="s">
        <v>60</v>
      </c>
      <c r="B33" s="39" t="s">
        <v>757</v>
      </c>
      <c r="C33" s="39" t="s">
        <v>29</v>
      </c>
      <c r="D33" s="39">
        <v>2</v>
      </c>
      <c r="E33" s="39"/>
      <c r="F33" s="40"/>
      <c r="G33" s="39"/>
      <c r="H33" s="39"/>
      <c r="I33" s="78" t="s">
        <v>1233</v>
      </c>
    </row>
    <row r="34" spans="1:9" s="2" customFormat="1" x14ac:dyDescent="0.25">
      <c r="A34" s="38" t="s">
        <v>61</v>
      </c>
      <c r="B34" s="39" t="s">
        <v>756</v>
      </c>
      <c r="C34" s="39" t="s">
        <v>29</v>
      </c>
      <c r="D34" s="39">
        <v>2</v>
      </c>
      <c r="E34" s="39"/>
      <c r="F34" s="40" t="s">
        <v>173</v>
      </c>
      <c r="G34" s="39">
        <v>2</v>
      </c>
      <c r="H34" s="39" t="s">
        <v>335</v>
      </c>
      <c r="I34" s="78" t="s">
        <v>1234</v>
      </c>
    </row>
    <row r="35" spans="1:9" s="2" customFormat="1" x14ac:dyDescent="0.25">
      <c r="A35" s="38" t="s">
        <v>62</v>
      </c>
      <c r="B35" s="39" t="s">
        <v>753</v>
      </c>
      <c r="C35" s="39" t="s">
        <v>29</v>
      </c>
      <c r="D35" s="39">
        <v>1</v>
      </c>
      <c r="E35" s="39"/>
      <c r="F35" s="40" t="s">
        <v>173</v>
      </c>
      <c r="G35" s="39">
        <v>1</v>
      </c>
      <c r="H35" s="39"/>
      <c r="I35" s="78" t="s">
        <v>1195</v>
      </c>
    </row>
    <row r="36" spans="1:9" s="2" customFormat="1" x14ac:dyDescent="0.25">
      <c r="A36" s="38" t="s">
        <v>63</v>
      </c>
      <c r="B36" s="39" t="s">
        <v>754</v>
      </c>
      <c r="C36" s="39" t="s">
        <v>29</v>
      </c>
      <c r="D36" s="39">
        <v>1</v>
      </c>
      <c r="E36" s="39"/>
      <c r="F36" s="40" t="s">
        <v>173</v>
      </c>
      <c r="G36" s="39">
        <v>2</v>
      </c>
      <c r="H36" s="39"/>
      <c r="I36" s="78" t="s">
        <v>1196</v>
      </c>
    </row>
    <row r="37" spans="1:9" s="2" customFormat="1" x14ac:dyDescent="0.25">
      <c r="A37" s="38" t="s">
        <v>64</v>
      </c>
      <c r="B37" s="39" t="s">
        <v>755</v>
      </c>
      <c r="C37" s="39" t="s">
        <v>29</v>
      </c>
      <c r="D37" s="39">
        <v>1</v>
      </c>
      <c r="E37" s="39"/>
      <c r="F37" s="40" t="s">
        <v>173</v>
      </c>
      <c r="G37" s="39">
        <v>1</v>
      </c>
      <c r="H37" s="39"/>
      <c r="I37" s="78" t="s">
        <v>1197</v>
      </c>
    </row>
    <row r="38" spans="1:9" s="2" customFormat="1" ht="16.5" thickBot="1" x14ac:dyDescent="0.3">
      <c r="A38" s="41" t="s">
        <v>65</v>
      </c>
      <c r="B38" s="42" t="s">
        <v>751</v>
      </c>
      <c r="C38" s="42" t="s">
        <v>29</v>
      </c>
      <c r="D38" s="42"/>
      <c r="E38" s="42"/>
      <c r="F38" s="43" t="s">
        <v>337</v>
      </c>
      <c r="G38" s="42">
        <v>1</v>
      </c>
      <c r="H38" s="42" t="s">
        <v>335</v>
      </c>
      <c r="I38" s="79" t="s">
        <v>327</v>
      </c>
    </row>
    <row r="39" spans="1:9" s="2" customFormat="1" ht="47.25" x14ac:dyDescent="0.25">
      <c r="A39" s="35" t="s">
        <v>69</v>
      </c>
      <c r="B39" s="36" t="s">
        <v>773</v>
      </c>
      <c r="C39" s="36" t="s">
        <v>67</v>
      </c>
      <c r="D39" s="36">
        <v>3</v>
      </c>
      <c r="E39" s="36" t="s">
        <v>118</v>
      </c>
      <c r="F39" s="37" t="s">
        <v>173</v>
      </c>
      <c r="G39" s="36">
        <v>4</v>
      </c>
      <c r="H39" s="36"/>
      <c r="I39" s="77" t="s">
        <v>761</v>
      </c>
    </row>
    <row r="40" spans="1:9" s="2" customFormat="1" x14ac:dyDescent="0.25">
      <c r="A40" s="38" t="s">
        <v>70</v>
      </c>
      <c r="B40" s="39" t="s">
        <v>774</v>
      </c>
      <c r="C40" s="39" t="s">
        <v>67</v>
      </c>
      <c r="D40" s="39">
        <v>3</v>
      </c>
      <c r="E40" s="39" t="s">
        <v>118</v>
      </c>
      <c r="F40" s="40"/>
      <c r="G40" s="39">
        <v>2</v>
      </c>
      <c r="H40" s="39" t="s">
        <v>335</v>
      </c>
      <c r="I40" s="78" t="s">
        <v>688</v>
      </c>
    </row>
    <row r="41" spans="1:9" s="2" customFormat="1" x14ac:dyDescent="0.25">
      <c r="A41" s="38" t="s">
        <v>71</v>
      </c>
      <c r="B41" s="39" t="s">
        <v>771</v>
      </c>
      <c r="C41" s="39" t="s">
        <v>67</v>
      </c>
      <c r="D41" s="39">
        <v>2</v>
      </c>
      <c r="E41" s="39" t="s">
        <v>118</v>
      </c>
      <c r="F41" s="40"/>
      <c r="G41" s="39"/>
      <c r="H41" s="39" t="s">
        <v>335</v>
      </c>
      <c r="I41" s="78" t="s">
        <v>1235</v>
      </c>
    </row>
    <row r="42" spans="1:9" s="2" customFormat="1" x14ac:dyDescent="0.25">
      <c r="A42" s="38" t="s">
        <v>72</v>
      </c>
      <c r="B42" s="39" t="s">
        <v>772</v>
      </c>
      <c r="C42" s="39" t="s">
        <v>67</v>
      </c>
      <c r="D42" s="39">
        <v>2</v>
      </c>
      <c r="E42" s="39" t="s">
        <v>118</v>
      </c>
      <c r="F42" s="40" t="s">
        <v>173</v>
      </c>
      <c r="G42" s="39">
        <v>1</v>
      </c>
      <c r="H42" s="39"/>
      <c r="I42" s="78" t="s">
        <v>1198</v>
      </c>
    </row>
    <row r="43" spans="1:9" s="2" customFormat="1" ht="31.5" x14ac:dyDescent="0.25">
      <c r="A43" s="38" t="s">
        <v>73</v>
      </c>
      <c r="B43" s="39" t="s">
        <v>770</v>
      </c>
      <c r="C43" s="39" t="s">
        <v>67</v>
      </c>
      <c r="D43" s="39">
        <v>2</v>
      </c>
      <c r="E43" s="39"/>
      <c r="F43" s="40" t="s">
        <v>336</v>
      </c>
      <c r="G43" s="39"/>
      <c r="H43" s="39"/>
      <c r="I43" s="78" t="s">
        <v>1236</v>
      </c>
    </row>
    <row r="44" spans="1:9" s="2" customFormat="1" x14ac:dyDescent="0.25">
      <c r="A44" s="38" t="s">
        <v>74</v>
      </c>
      <c r="B44" s="39" t="s">
        <v>768</v>
      </c>
      <c r="C44" s="39" t="s">
        <v>67</v>
      </c>
      <c r="D44" s="39">
        <v>1</v>
      </c>
      <c r="E44" s="39"/>
      <c r="F44" s="40"/>
      <c r="G44" s="39">
        <v>1</v>
      </c>
      <c r="H44" s="39"/>
      <c r="I44" s="78" t="s">
        <v>1237</v>
      </c>
    </row>
    <row r="45" spans="1:9" s="2" customFormat="1" x14ac:dyDescent="0.25">
      <c r="A45" s="38" t="s">
        <v>75</v>
      </c>
      <c r="B45" s="39" t="s">
        <v>769</v>
      </c>
      <c r="C45" s="39" t="s">
        <v>67</v>
      </c>
      <c r="D45" s="39">
        <v>1</v>
      </c>
      <c r="E45" s="39"/>
      <c r="F45" s="40" t="s">
        <v>762</v>
      </c>
      <c r="G45" s="39"/>
      <c r="H45" s="39"/>
      <c r="I45" s="78" t="s">
        <v>658</v>
      </c>
    </row>
    <row r="46" spans="1:9" s="2" customFormat="1" x14ac:dyDescent="0.25">
      <c r="A46" s="38" t="s">
        <v>76</v>
      </c>
      <c r="B46" s="39" t="s">
        <v>767</v>
      </c>
      <c r="C46" s="39" t="s">
        <v>67</v>
      </c>
      <c r="D46" s="39">
        <v>1</v>
      </c>
      <c r="E46" s="39" t="s">
        <v>118</v>
      </c>
      <c r="F46" s="40" t="s">
        <v>173</v>
      </c>
      <c r="G46" s="39">
        <v>1</v>
      </c>
      <c r="H46" s="39"/>
      <c r="I46" s="78" t="s">
        <v>657</v>
      </c>
    </row>
    <row r="47" spans="1:9" s="2" customFormat="1" ht="32.25" thickBot="1" x14ac:dyDescent="0.3">
      <c r="A47" s="41" t="s">
        <v>77</v>
      </c>
      <c r="B47" s="42" t="s">
        <v>766</v>
      </c>
      <c r="C47" s="42" t="s">
        <v>67</v>
      </c>
      <c r="D47" s="42"/>
      <c r="E47" s="44" t="s">
        <v>338</v>
      </c>
      <c r="F47" s="43"/>
      <c r="G47" s="42"/>
      <c r="H47" s="42"/>
      <c r="I47" s="79" t="s">
        <v>1238</v>
      </c>
    </row>
    <row r="48" spans="1:9" s="2" customFormat="1" ht="31.5" x14ac:dyDescent="0.25">
      <c r="A48" s="35" t="s">
        <v>79</v>
      </c>
      <c r="B48" s="36" t="s">
        <v>788</v>
      </c>
      <c r="C48" s="36" t="s">
        <v>68</v>
      </c>
      <c r="D48" s="36">
        <v>3</v>
      </c>
      <c r="E48" s="36"/>
      <c r="F48" s="37" t="s">
        <v>337</v>
      </c>
      <c r="G48" s="36">
        <v>2</v>
      </c>
      <c r="H48" s="36"/>
      <c r="I48" s="77" t="s">
        <v>1239</v>
      </c>
    </row>
    <row r="49" spans="1:9" s="2" customFormat="1" ht="31.5" x14ac:dyDescent="0.25">
      <c r="A49" s="38" t="s">
        <v>81</v>
      </c>
      <c r="B49" s="39" t="s">
        <v>787</v>
      </c>
      <c r="C49" s="39" t="s">
        <v>68</v>
      </c>
      <c r="D49" s="39">
        <v>3</v>
      </c>
      <c r="E49" s="39"/>
      <c r="F49" s="40" t="s">
        <v>173</v>
      </c>
      <c r="G49" s="39"/>
      <c r="H49" s="39"/>
      <c r="I49" s="78" t="s">
        <v>689</v>
      </c>
    </row>
    <row r="50" spans="1:9" s="2" customFormat="1" ht="31.5" x14ac:dyDescent="0.25">
      <c r="A50" s="38" t="s">
        <v>80</v>
      </c>
      <c r="B50" s="39" t="s">
        <v>785</v>
      </c>
      <c r="C50" s="39" t="s">
        <v>68</v>
      </c>
      <c r="D50" s="39">
        <v>2</v>
      </c>
      <c r="E50" s="39"/>
      <c r="F50" s="40" t="s">
        <v>339</v>
      </c>
      <c r="G50" s="39"/>
      <c r="H50" s="39"/>
      <c r="I50" s="78" t="s">
        <v>1240</v>
      </c>
    </row>
    <row r="51" spans="1:9" s="2" customFormat="1" ht="47.25" x14ac:dyDescent="0.25">
      <c r="A51" s="38" t="s">
        <v>82</v>
      </c>
      <c r="B51" s="39" t="s">
        <v>784</v>
      </c>
      <c r="C51" s="39" t="s">
        <v>68</v>
      </c>
      <c r="D51" s="39">
        <v>2</v>
      </c>
      <c r="E51" s="39"/>
      <c r="F51" s="40" t="s">
        <v>339</v>
      </c>
      <c r="G51" s="39"/>
      <c r="H51" s="39"/>
      <c r="I51" s="78" t="s">
        <v>1199</v>
      </c>
    </row>
    <row r="52" spans="1:9" s="2" customFormat="1" ht="31.5" x14ac:dyDescent="0.25">
      <c r="A52" s="38" t="s">
        <v>83</v>
      </c>
      <c r="B52" s="39" t="s">
        <v>786</v>
      </c>
      <c r="C52" s="39" t="s">
        <v>68</v>
      </c>
      <c r="D52" s="39">
        <v>2</v>
      </c>
      <c r="E52" s="39"/>
      <c r="F52" s="40" t="s">
        <v>336</v>
      </c>
      <c r="G52" s="39">
        <v>1</v>
      </c>
      <c r="H52" s="39" t="s">
        <v>335</v>
      </c>
      <c r="I52" s="78" t="s">
        <v>1200</v>
      </c>
    </row>
    <row r="53" spans="1:9" s="2" customFormat="1" x14ac:dyDescent="0.25">
      <c r="A53" s="38" t="s">
        <v>84</v>
      </c>
      <c r="B53" s="39" t="s">
        <v>782</v>
      </c>
      <c r="C53" s="39" t="s">
        <v>68</v>
      </c>
      <c r="D53" s="39">
        <v>1</v>
      </c>
      <c r="E53" s="39"/>
      <c r="F53" s="40" t="s">
        <v>173</v>
      </c>
      <c r="G53" s="39">
        <v>1</v>
      </c>
      <c r="H53" s="39" t="s">
        <v>335</v>
      </c>
      <c r="I53" s="78" t="s">
        <v>777</v>
      </c>
    </row>
    <row r="54" spans="1:9" s="2" customFormat="1" ht="31.5" x14ac:dyDescent="0.25">
      <c r="A54" s="38" t="s">
        <v>85</v>
      </c>
      <c r="B54" s="39" t="s">
        <v>781</v>
      </c>
      <c r="C54" s="39" t="s">
        <v>68</v>
      </c>
      <c r="D54" s="39">
        <v>1</v>
      </c>
      <c r="E54" s="39" t="s">
        <v>174</v>
      </c>
      <c r="F54" s="40" t="s">
        <v>173</v>
      </c>
      <c r="G54" s="39">
        <v>1</v>
      </c>
      <c r="H54" s="39"/>
      <c r="I54" s="78" t="s">
        <v>778</v>
      </c>
    </row>
    <row r="55" spans="1:9" s="2" customFormat="1" x14ac:dyDescent="0.25">
      <c r="A55" s="38" t="s">
        <v>86</v>
      </c>
      <c r="B55" s="39" t="s">
        <v>783</v>
      </c>
      <c r="C55" s="39" t="s">
        <v>68</v>
      </c>
      <c r="D55" s="39">
        <v>1</v>
      </c>
      <c r="E55" s="39"/>
      <c r="F55" s="40" t="s">
        <v>337</v>
      </c>
      <c r="G55" s="39"/>
      <c r="H55" s="39"/>
      <c r="I55" s="78" t="s">
        <v>1241</v>
      </c>
    </row>
    <row r="56" spans="1:9" s="2" customFormat="1" ht="32.25" thickBot="1" x14ac:dyDescent="0.3">
      <c r="A56" s="41" t="s">
        <v>87</v>
      </c>
      <c r="B56" s="42" t="s">
        <v>780</v>
      </c>
      <c r="C56" s="42" t="s">
        <v>68</v>
      </c>
      <c r="D56" s="42"/>
      <c r="E56" s="42"/>
      <c r="F56" s="43" t="s">
        <v>173</v>
      </c>
      <c r="G56" s="42">
        <v>1</v>
      </c>
      <c r="H56" s="42"/>
      <c r="I56" s="79" t="s">
        <v>779</v>
      </c>
    </row>
    <row r="57" spans="1:9" s="2" customFormat="1" ht="31.5" x14ac:dyDescent="0.25">
      <c r="A57" s="35" t="s">
        <v>91</v>
      </c>
      <c r="B57" s="36" t="s">
        <v>800</v>
      </c>
      <c r="C57" s="36" t="s">
        <v>89</v>
      </c>
      <c r="D57" s="36">
        <v>3</v>
      </c>
      <c r="E57" s="36" t="s">
        <v>115</v>
      </c>
      <c r="F57" s="37" t="s">
        <v>173</v>
      </c>
      <c r="G57" s="36">
        <v>1</v>
      </c>
      <c r="H57" s="36"/>
      <c r="I57" s="77" t="s">
        <v>1201</v>
      </c>
    </row>
    <row r="58" spans="1:9" s="2" customFormat="1" ht="31.5" x14ac:dyDescent="0.25">
      <c r="A58" s="38" t="s">
        <v>92</v>
      </c>
      <c r="B58" s="39" t="s">
        <v>801</v>
      </c>
      <c r="C58" s="39" t="s">
        <v>89</v>
      </c>
      <c r="D58" s="39">
        <v>3</v>
      </c>
      <c r="E58" s="39" t="s">
        <v>115</v>
      </c>
      <c r="F58" s="40"/>
      <c r="G58" s="39"/>
      <c r="H58" s="39"/>
      <c r="I58" s="78" t="s">
        <v>789</v>
      </c>
    </row>
    <row r="59" spans="1:9" s="2" customFormat="1" x14ac:dyDescent="0.25">
      <c r="A59" s="38" t="s">
        <v>93</v>
      </c>
      <c r="B59" s="39" t="s">
        <v>797</v>
      </c>
      <c r="C59" s="39" t="s">
        <v>89</v>
      </c>
      <c r="D59" s="39">
        <v>2</v>
      </c>
      <c r="E59" s="39" t="s">
        <v>115</v>
      </c>
      <c r="F59" s="40"/>
      <c r="G59" s="39"/>
      <c r="H59" s="39" t="s">
        <v>335</v>
      </c>
      <c r="I59" s="78" t="s">
        <v>1242</v>
      </c>
    </row>
    <row r="60" spans="1:9" s="2" customFormat="1" ht="31.5" x14ac:dyDescent="0.25">
      <c r="A60" s="38" t="s">
        <v>94</v>
      </c>
      <c r="B60" s="39" t="s">
        <v>798</v>
      </c>
      <c r="C60" s="39" t="s">
        <v>89</v>
      </c>
      <c r="D60" s="39">
        <v>2</v>
      </c>
      <c r="E60" s="39" t="s">
        <v>115</v>
      </c>
      <c r="F60" s="40" t="s">
        <v>337</v>
      </c>
      <c r="G60" s="39">
        <v>2</v>
      </c>
      <c r="H60" s="39" t="s">
        <v>335</v>
      </c>
      <c r="I60" s="78" t="s">
        <v>703</v>
      </c>
    </row>
    <row r="61" spans="1:9" s="2" customFormat="1" ht="31.5" x14ac:dyDescent="0.25">
      <c r="A61" s="38" t="s">
        <v>95</v>
      </c>
      <c r="B61" s="39" t="s">
        <v>799</v>
      </c>
      <c r="C61" s="39" t="s">
        <v>89</v>
      </c>
      <c r="D61" s="39">
        <v>2</v>
      </c>
      <c r="E61" s="39"/>
      <c r="F61" s="40"/>
      <c r="G61" s="39"/>
      <c r="H61" s="39"/>
      <c r="I61" s="78" t="s">
        <v>1243</v>
      </c>
    </row>
    <row r="62" spans="1:9" s="2" customFormat="1" x14ac:dyDescent="0.25">
      <c r="A62" s="38" t="s">
        <v>96</v>
      </c>
      <c r="B62" s="39" t="s">
        <v>794</v>
      </c>
      <c r="C62" s="39" t="s">
        <v>89</v>
      </c>
      <c r="D62" s="39">
        <v>1</v>
      </c>
      <c r="E62" s="39" t="s">
        <v>115</v>
      </c>
      <c r="F62" s="40"/>
      <c r="G62" s="39"/>
      <c r="H62" s="39"/>
      <c r="I62" s="78" t="s">
        <v>701</v>
      </c>
    </row>
    <row r="63" spans="1:9" s="2" customFormat="1" x14ac:dyDescent="0.25">
      <c r="A63" s="38" t="s">
        <v>97</v>
      </c>
      <c r="B63" s="39" t="s">
        <v>796</v>
      </c>
      <c r="C63" s="39" t="s">
        <v>89</v>
      </c>
      <c r="D63" s="39">
        <v>1</v>
      </c>
      <c r="E63" s="39" t="s">
        <v>115</v>
      </c>
      <c r="F63" s="40"/>
      <c r="G63" s="39"/>
      <c r="H63" s="39"/>
      <c r="I63" s="78" t="s">
        <v>700</v>
      </c>
    </row>
    <row r="64" spans="1:9" s="2" customFormat="1" x14ac:dyDescent="0.25">
      <c r="A64" s="38" t="s">
        <v>98</v>
      </c>
      <c r="B64" s="39" t="s">
        <v>795</v>
      </c>
      <c r="C64" s="39" t="s">
        <v>89</v>
      </c>
      <c r="D64" s="39">
        <v>1</v>
      </c>
      <c r="E64" s="39"/>
      <c r="F64" s="40" t="s">
        <v>173</v>
      </c>
      <c r="G64" s="39">
        <v>2</v>
      </c>
      <c r="H64" s="39" t="s">
        <v>335</v>
      </c>
      <c r="I64" s="78" t="s">
        <v>702</v>
      </c>
    </row>
    <row r="65" spans="1:9" s="2" customFormat="1" ht="16.5" thickBot="1" x14ac:dyDescent="0.3">
      <c r="A65" s="41" t="s">
        <v>99</v>
      </c>
      <c r="B65" s="42" t="s">
        <v>793</v>
      </c>
      <c r="C65" s="42" t="s">
        <v>89</v>
      </c>
      <c r="D65" s="42"/>
      <c r="E65" s="42"/>
      <c r="F65" s="43"/>
      <c r="G65" s="42">
        <v>1</v>
      </c>
      <c r="H65" s="42"/>
      <c r="I65" s="79" t="s">
        <v>790</v>
      </c>
    </row>
    <row r="66" spans="1:9" s="2" customFormat="1" x14ac:dyDescent="0.25">
      <c r="A66" s="35" t="s">
        <v>102</v>
      </c>
      <c r="B66" s="36" t="s">
        <v>815</v>
      </c>
      <c r="C66" s="36" t="s">
        <v>90</v>
      </c>
      <c r="D66" s="36">
        <v>3</v>
      </c>
      <c r="E66" s="36"/>
      <c r="F66" s="37"/>
      <c r="G66" s="36">
        <v>1</v>
      </c>
      <c r="H66" s="36" t="s">
        <v>335</v>
      </c>
      <c r="I66" s="77" t="s">
        <v>705</v>
      </c>
    </row>
    <row r="67" spans="1:9" s="2" customFormat="1" x14ac:dyDescent="0.25">
      <c r="A67" s="38" t="s">
        <v>103</v>
      </c>
      <c r="B67" s="39" t="s">
        <v>814</v>
      </c>
      <c r="C67" s="39" t="s">
        <v>90</v>
      </c>
      <c r="D67" s="39">
        <v>3</v>
      </c>
      <c r="E67" s="39"/>
      <c r="F67" s="40"/>
      <c r="G67" s="39">
        <v>1</v>
      </c>
      <c r="H67" s="39" t="s">
        <v>335</v>
      </c>
      <c r="I67" s="78" t="s">
        <v>802</v>
      </c>
    </row>
    <row r="68" spans="1:9" s="2" customFormat="1" x14ac:dyDescent="0.25">
      <c r="A68" s="38" t="s">
        <v>104</v>
      </c>
      <c r="B68" s="39" t="s">
        <v>813</v>
      </c>
      <c r="C68" s="39" t="s">
        <v>90</v>
      </c>
      <c r="D68" s="39">
        <v>2</v>
      </c>
      <c r="E68" s="39"/>
      <c r="F68" s="40"/>
      <c r="G68" s="39">
        <v>2</v>
      </c>
      <c r="H68" s="39" t="s">
        <v>335</v>
      </c>
      <c r="I68" s="78" t="s">
        <v>1244</v>
      </c>
    </row>
    <row r="69" spans="1:9" s="2" customFormat="1" x14ac:dyDescent="0.25">
      <c r="A69" s="38" t="s">
        <v>105</v>
      </c>
      <c r="B69" s="39" t="s">
        <v>811</v>
      </c>
      <c r="C69" s="39" t="s">
        <v>90</v>
      </c>
      <c r="D69" s="39">
        <v>2</v>
      </c>
      <c r="E69" s="39"/>
      <c r="F69" s="40" t="s">
        <v>337</v>
      </c>
      <c r="G69" s="39">
        <v>1</v>
      </c>
      <c r="H69" s="39" t="s">
        <v>335</v>
      </c>
      <c r="I69" s="78" t="s">
        <v>1245</v>
      </c>
    </row>
    <row r="70" spans="1:9" s="2" customFormat="1" x14ac:dyDescent="0.25">
      <c r="A70" s="38" t="s">
        <v>106</v>
      </c>
      <c r="B70" s="39" t="s">
        <v>812</v>
      </c>
      <c r="C70" s="39" t="s">
        <v>90</v>
      </c>
      <c r="D70" s="39">
        <v>2</v>
      </c>
      <c r="E70" s="39"/>
      <c r="F70" s="40"/>
      <c r="G70" s="39">
        <v>1</v>
      </c>
      <c r="H70" s="39" t="s">
        <v>335</v>
      </c>
      <c r="I70" s="78" t="s">
        <v>707</v>
      </c>
    </row>
    <row r="71" spans="1:9" s="2" customFormat="1" ht="31.5" x14ac:dyDescent="0.25">
      <c r="A71" s="38" t="s">
        <v>101</v>
      </c>
      <c r="B71" s="39" t="s">
        <v>810</v>
      </c>
      <c r="C71" s="39" t="s">
        <v>90</v>
      </c>
      <c r="D71" s="39">
        <v>1</v>
      </c>
      <c r="E71" s="39"/>
      <c r="F71" s="40" t="s">
        <v>337</v>
      </c>
      <c r="G71" s="39"/>
      <c r="H71" s="39" t="s">
        <v>335</v>
      </c>
      <c r="I71" s="78" t="s">
        <v>1202</v>
      </c>
    </row>
    <row r="72" spans="1:9" s="2" customFormat="1" ht="30" x14ac:dyDescent="0.25">
      <c r="A72" s="38" t="s">
        <v>107</v>
      </c>
      <c r="B72" s="39" t="s">
        <v>809</v>
      </c>
      <c r="C72" s="39" t="s">
        <v>90</v>
      </c>
      <c r="D72" s="39">
        <v>1</v>
      </c>
      <c r="E72" s="45" t="s">
        <v>677</v>
      </c>
      <c r="F72" s="40" t="s">
        <v>173</v>
      </c>
      <c r="G72" s="39">
        <v>1</v>
      </c>
      <c r="H72" s="39"/>
      <c r="I72" s="78" t="s">
        <v>1203</v>
      </c>
    </row>
    <row r="73" spans="1:9" s="2" customFormat="1" x14ac:dyDescent="0.25">
      <c r="A73" s="38" t="s">
        <v>803</v>
      </c>
      <c r="B73" s="39" t="s">
        <v>808</v>
      </c>
      <c r="C73" s="39" t="s">
        <v>90</v>
      </c>
      <c r="D73" s="39">
        <v>1</v>
      </c>
      <c r="E73" s="39"/>
      <c r="F73" s="40"/>
      <c r="G73" s="39"/>
      <c r="H73" s="39"/>
      <c r="I73" s="78" t="s">
        <v>706</v>
      </c>
    </row>
    <row r="74" spans="1:9" s="2" customFormat="1" ht="16.5" thickBot="1" x14ac:dyDescent="0.3">
      <c r="A74" s="41" t="s">
        <v>108</v>
      </c>
      <c r="B74" s="42" t="s">
        <v>807</v>
      </c>
      <c r="C74" s="42" t="s">
        <v>90</v>
      </c>
      <c r="D74" s="42"/>
      <c r="E74" s="42"/>
      <c r="F74" s="43" t="s">
        <v>173</v>
      </c>
      <c r="G74" s="42">
        <v>1</v>
      </c>
      <c r="H74" s="42"/>
      <c r="I74" s="79" t="s">
        <v>175</v>
      </c>
    </row>
    <row r="75" spans="1:9" ht="63" x14ac:dyDescent="0.3">
      <c r="A75" s="83" t="s">
        <v>1184</v>
      </c>
      <c r="B75" s="36" t="s">
        <v>1255</v>
      </c>
      <c r="C75" s="85" t="s">
        <v>447</v>
      </c>
      <c r="D75" s="36">
        <v>3</v>
      </c>
      <c r="E75" s="36" t="s">
        <v>676</v>
      </c>
      <c r="F75" s="37" t="s">
        <v>337</v>
      </c>
      <c r="G75" s="84"/>
      <c r="H75" s="84" t="s">
        <v>335</v>
      </c>
      <c r="I75" s="86" t="s">
        <v>1204</v>
      </c>
    </row>
    <row r="76" spans="1:9" ht="47.25" x14ac:dyDescent="0.3">
      <c r="A76" s="73" t="s">
        <v>1185</v>
      </c>
      <c r="B76" s="39" t="s">
        <v>1254</v>
      </c>
      <c r="C76" s="74" t="s">
        <v>447</v>
      </c>
      <c r="D76" s="39">
        <v>3</v>
      </c>
      <c r="E76" s="39"/>
      <c r="F76" s="40" t="s">
        <v>339</v>
      </c>
      <c r="G76" s="87">
        <v>1</v>
      </c>
      <c r="H76" s="87" t="s">
        <v>335</v>
      </c>
      <c r="I76" s="88" t="s">
        <v>1186</v>
      </c>
    </row>
    <row r="77" spans="1:9" x14ac:dyDescent="0.3">
      <c r="A77" s="73" t="s">
        <v>1187</v>
      </c>
      <c r="B77" s="39" t="s">
        <v>1253</v>
      </c>
      <c r="C77" s="74" t="s">
        <v>447</v>
      </c>
      <c r="D77" s="39">
        <v>2</v>
      </c>
      <c r="E77" s="39"/>
      <c r="F77" s="40" t="s">
        <v>337</v>
      </c>
      <c r="G77" s="87"/>
      <c r="H77" s="87"/>
      <c r="I77" s="88" t="s">
        <v>1188</v>
      </c>
    </row>
    <row r="78" spans="1:9" ht="31.5" x14ac:dyDescent="0.3">
      <c r="A78" s="73" t="s">
        <v>1205</v>
      </c>
      <c r="B78" s="39" t="s">
        <v>1252</v>
      </c>
      <c r="C78" s="74" t="s">
        <v>447</v>
      </c>
      <c r="D78" s="39">
        <v>2</v>
      </c>
      <c r="E78" s="39"/>
      <c r="F78" s="40" t="s">
        <v>337</v>
      </c>
      <c r="G78" s="87"/>
      <c r="H78" s="87" t="s">
        <v>335</v>
      </c>
      <c r="I78" s="88" t="s">
        <v>1206</v>
      </c>
    </row>
    <row r="79" spans="1:9" ht="31.5" x14ac:dyDescent="0.3">
      <c r="A79" s="73" t="s">
        <v>1207</v>
      </c>
      <c r="B79" s="39" t="s">
        <v>1250</v>
      </c>
      <c r="C79" s="74" t="s">
        <v>447</v>
      </c>
      <c r="D79" s="39">
        <v>2</v>
      </c>
      <c r="E79" s="39" t="s">
        <v>676</v>
      </c>
      <c r="F79" s="40" t="s">
        <v>173</v>
      </c>
      <c r="G79" s="87">
        <v>2</v>
      </c>
      <c r="H79" s="87" t="s">
        <v>335</v>
      </c>
      <c r="I79" s="88" t="s">
        <v>1251</v>
      </c>
    </row>
    <row r="80" spans="1:9" ht="31.5" x14ac:dyDescent="0.3">
      <c r="A80" s="73" t="s">
        <v>1208</v>
      </c>
      <c r="B80" s="39" t="s">
        <v>1247</v>
      </c>
      <c r="C80" s="74" t="s">
        <v>447</v>
      </c>
      <c r="D80" s="39">
        <v>1</v>
      </c>
      <c r="E80" s="39"/>
      <c r="F80" s="40" t="s">
        <v>337</v>
      </c>
      <c r="G80" s="87">
        <v>1</v>
      </c>
      <c r="H80" s="87" t="s">
        <v>335</v>
      </c>
      <c r="I80" s="88" t="s">
        <v>1220</v>
      </c>
    </row>
    <row r="81" spans="1:9" ht="47.25" x14ac:dyDescent="0.3">
      <c r="A81" s="73" t="s">
        <v>1209</v>
      </c>
      <c r="B81" s="39" t="s">
        <v>1249</v>
      </c>
      <c r="C81" s="74" t="s">
        <v>447</v>
      </c>
      <c r="D81" s="39">
        <v>1</v>
      </c>
      <c r="E81" s="39"/>
      <c r="F81" s="40" t="s">
        <v>336</v>
      </c>
      <c r="G81" s="87"/>
      <c r="H81" s="87"/>
      <c r="I81" s="88" t="s">
        <v>1216</v>
      </c>
    </row>
    <row r="82" spans="1:9" ht="31.5" x14ac:dyDescent="0.3">
      <c r="A82" s="73" t="s">
        <v>1217</v>
      </c>
      <c r="B82" s="39" t="s">
        <v>1248</v>
      </c>
      <c r="C82" s="74" t="s">
        <v>447</v>
      </c>
      <c r="D82" s="39">
        <v>1</v>
      </c>
      <c r="E82" s="39"/>
      <c r="F82" s="40" t="s">
        <v>336</v>
      </c>
      <c r="G82" s="87"/>
      <c r="H82" s="87"/>
      <c r="I82" s="88" t="s">
        <v>1218</v>
      </c>
    </row>
    <row r="83" spans="1:9" ht="32.25" thickBot="1" x14ac:dyDescent="0.35">
      <c r="A83" s="89" t="s">
        <v>1219</v>
      </c>
      <c r="B83" s="42" t="s">
        <v>1246</v>
      </c>
      <c r="C83" s="91" t="s">
        <v>447</v>
      </c>
      <c r="D83" s="42"/>
      <c r="E83" s="42" t="s">
        <v>676</v>
      </c>
      <c r="F83" s="43" t="s">
        <v>336</v>
      </c>
      <c r="G83" s="90"/>
      <c r="H83" s="90"/>
      <c r="I83" s="92" t="s">
        <v>1323</v>
      </c>
    </row>
    <row r="84" spans="1:9" ht="31.5" x14ac:dyDescent="0.3">
      <c r="A84" s="83" t="s">
        <v>1256</v>
      </c>
      <c r="B84" s="36" t="s">
        <v>1428</v>
      </c>
      <c r="C84" s="36" t="s">
        <v>448</v>
      </c>
      <c r="D84" s="85">
        <v>3</v>
      </c>
      <c r="E84" s="36"/>
      <c r="F84" s="37" t="s">
        <v>173</v>
      </c>
      <c r="G84" s="84">
        <v>2</v>
      </c>
      <c r="H84" s="84" t="s">
        <v>335</v>
      </c>
      <c r="I84" s="86" t="s">
        <v>1257</v>
      </c>
    </row>
    <row r="85" spans="1:9" ht="31.5" x14ac:dyDescent="0.3">
      <c r="A85" s="73" t="s">
        <v>1258</v>
      </c>
      <c r="B85" s="39" t="s">
        <v>1429</v>
      </c>
      <c r="C85" s="39" t="s">
        <v>448</v>
      </c>
      <c r="D85" s="74">
        <v>3</v>
      </c>
      <c r="E85" s="39" t="s">
        <v>174</v>
      </c>
      <c r="F85" s="40" t="s">
        <v>173</v>
      </c>
      <c r="G85" s="87">
        <v>2</v>
      </c>
      <c r="H85" s="87" t="s">
        <v>335</v>
      </c>
      <c r="I85" s="88" t="s">
        <v>1259</v>
      </c>
    </row>
    <row r="86" spans="1:9" ht="31.5" x14ac:dyDescent="0.3">
      <c r="A86" s="73" t="s">
        <v>1260</v>
      </c>
      <c r="B86" s="39" t="s">
        <v>1427</v>
      </c>
      <c r="C86" s="39" t="s">
        <v>448</v>
      </c>
      <c r="D86" s="74">
        <v>2</v>
      </c>
      <c r="E86" s="39"/>
      <c r="F86" s="40" t="s">
        <v>173</v>
      </c>
      <c r="G86" s="87">
        <v>2</v>
      </c>
      <c r="H86" s="87" t="s">
        <v>335</v>
      </c>
      <c r="I86" s="88" t="s">
        <v>1261</v>
      </c>
    </row>
    <row r="87" spans="1:9" ht="47.25" x14ac:dyDescent="0.3">
      <c r="A87" s="73" t="s">
        <v>1262</v>
      </c>
      <c r="B87" s="39" t="s">
        <v>1426</v>
      </c>
      <c r="C87" s="39" t="s">
        <v>448</v>
      </c>
      <c r="D87" s="74">
        <v>2</v>
      </c>
      <c r="E87" s="39" t="s">
        <v>174</v>
      </c>
      <c r="F87" s="40" t="s">
        <v>173</v>
      </c>
      <c r="G87" s="87">
        <v>2</v>
      </c>
      <c r="H87" s="87"/>
      <c r="I87" s="88" t="s">
        <v>1263</v>
      </c>
    </row>
    <row r="88" spans="1:9" ht="47.25" x14ac:dyDescent="0.3">
      <c r="A88" s="73" t="s">
        <v>1264</v>
      </c>
      <c r="B88" s="39" t="s">
        <v>1425</v>
      </c>
      <c r="C88" s="39" t="s">
        <v>448</v>
      </c>
      <c r="D88" s="74">
        <v>2</v>
      </c>
      <c r="E88" s="39"/>
      <c r="F88" s="40" t="s">
        <v>336</v>
      </c>
      <c r="G88" s="87"/>
      <c r="H88" s="97" t="s">
        <v>335</v>
      </c>
      <c r="I88" s="88" t="s">
        <v>1310</v>
      </c>
    </row>
    <row r="89" spans="1:9" ht="31.5" x14ac:dyDescent="0.3">
      <c r="A89" s="73" t="s">
        <v>1265</v>
      </c>
      <c r="B89" s="39" t="s">
        <v>1422</v>
      </c>
      <c r="C89" s="39" t="s">
        <v>448</v>
      </c>
      <c r="D89" s="74">
        <v>1</v>
      </c>
      <c r="E89" s="39"/>
      <c r="F89" s="40" t="s">
        <v>173</v>
      </c>
      <c r="G89" s="87">
        <v>1</v>
      </c>
      <c r="H89" s="87" t="s">
        <v>335</v>
      </c>
      <c r="I89" s="88" t="s">
        <v>1266</v>
      </c>
    </row>
    <row r="90" spans="1:9" ht="47.25" x14ac:dyDescent="0.3">
      <c r="A90" s="73" t="s">
        <v>1267</v>
      </c>
      <c r="B90" s="39" t="s">
        <v>1424</v>
      </c>
      <c r="C90" s="39" t="s">
        <v>448</v>
      </c>
      <c r="D90" s="74">
        <v>1</v>
      </c>
      <c r="E90" s="39"/>
      <c r="F90" s="40" t="s">
        <v>336</v>
      </c>
      <c r="G90" s="87"/>
      <c r="H90" s="87"/>
      <c r="I90" s="88" t="s">
        <v>1268</v>
      </c>
    </row>
    <row r="91" spans="1:9" ht="31.5" x14ac:dyDescent="0.3">
      <c r="A91" s="73" t="s">
        <v>1269</v>
      </c>
      <c r="B91" s="39" t="s">
        <v>1423</v>
      </c>
      <c r="C91" s="39" t="s">
        <v>448</v>
      </c>
      <c r="D91" s="74">
        <v>1</v>
      </c>
      <c r="E91" s="39" t="s">
        <v>174</v>
      </c>
      <c r="F91" s="40" t="s">
        <v>173</v>
      </c>
      <c r="G91" s="87">
        <v>2</v>
      </c>
      <c r="H91" s="87"/>
      <c r="I91" s="88" t="s">
        <v>1270</v>
      </c>
    </row>
    <row r="92" spans="1:9" ht="32.25" thickBot="1" x14ac:dyDescent="0.35">
      <c r="A92" s="89" t="s">
        <v>1271</v>
      </c>
      <c r="B92" s="42" t="s">
        <v>1421</v>
      </c>
      <c r="C92" s="42" t="s">
        <v>448</v>
      </c>
      <c r="D92" s="90"/>
      <c r="E92" s="42" t="s">
        <v>174</v>
      </c>
      <c r="F92" s="43" t="s">
        <v>173</v>
      </c>
      <c r="G92" s="90">
        <v>1</v>
      </c>
      <c r="H92" s="90" t="s">
        <v>335</v>
      </c>
      <c r="I92" s="92" t="s">
        <v>1272</v>
      </c>
    </row>
    <row r="93" spans="1:9" x14ac:dyDescent="0.3">
      <c r="A93" s="83" t="s">
        <v>1313</v>
      </c>
      <c r="B93" s="36" t="s">
        <v>1437</v>
      </c>
      <c r="C93" s="85" t="s">
        <v>479</v>
      </c>
      <c r="D93" s="85">
        <v>3</v>
      </c>
      <c r="E93" s="36"/>
      <c r="F93" s="37" t="s">
        <v>173</v>
      </c>
      <c r="G93" s="84"/>
      <c r="H93" s="84" t="s">
        <v>335</v>
      </c>
      <c r="I93" s="86"/>
    </row>
    <row r="94" spans="1:9" x14ac:dyDescent="0.3">
      <c r="A94" s="73" t="s">
        <v>1314</v>
      </c>
      <c r="B94" s="39" t="s">
        <v>1438</v>
      </c>
      <c r="C94" s="74" t="s">
        <v>479</v>
      </c>
      <c r="D94" s="74">
        <v>3</v>
      </c>
      <c r="E94" s="39"/>
      <c r="F94" s="40" t="s">
        <v>336</v>
      </c>
      <c r="G94" s="87"/>
      <c r="H94" s="87"/>
      <c r="I94" s="88"/>
    </row>
    <row r="95" spans="1:9" x14ac:dyDescent="0.3">
      <c r="A95" s="73" t="s">
        <v>1315</v>
      </c>
      <c r="B95" s="39" t="s">
        <v>1434</v>
      </c>
      <c r="C95" s="74" t="s">
        <v>479</v>
      </c>
      <c r="D95" s="74">
        <v>2</v>
      </c>
      <c r="E95" s="39"/>
      <c r="F95" s="40" t="s">
        <v>173</v>
      </c>
      <c r="G95" s="87">
        <v>2</v>
      </c>
      <c r="H95" s="87" t="s">
        <v>335</v>
      </c>
      <c r="I95" s="88"/>
    </row>
    <row r="96" spans="1:9" x14ac:dyDescent="0.3">
      <c r="A96" s="73" t="s">
        <v>1316</v>
      </c>
      <c r="B96" s="39" t="s">
        <v>1436</v>
      </c>
      <c r="C96" s="74" t="s">
        <v>479</v>
      </c>
      <c r="D96" s="74">
        <v>2</v>
      </c>
      <c r="E96" s="39"/>
      <c r="F96" s="40" t="s">
        <v>336</v>
      </c>
      <c r="G96" s="87"/>
      <c r="H96" s="87"/>
      <c r="I96" s="88"/>
    </row>
    <row r="97" spans="1:9" x14ac:dyDescent="0.3">
      <c r="A97" s="73" t="s">
        <v>1317</v>
      </c>
      <c r="B97" s="39" t="s">
        <v>1435</v>
      </c>
      <c r="C97" s="74" t="s">
        <v>479</v>
      </c>
      <c r="D97" s="74">
        <v>2</v>
      </c>
      <c r="E97" s="39"/>
      <c r="F97" s="40" t="s">
        <v>336</v>
      </c>
      <c r="G97" s="87"/>
      <c r="H97" s="87"/>
      <c r="I97" s="88"/>
    </row>
    <row r="98" spans="1:9" ht="30" x14ac:dyDescent="0.3">
      <c r="A98" s="73" t="s">
        <v>1318</v>
      </c>
      <c r="B98" s="39" t="s">
        <v>1432</v>
      </c>
      <c r="C98" s="74" t="s">
        <v>479</v>
      </c>
      <c r="D98" s="74">
        <v>1</v>
      </c>
      <c r="E98" s="39"/>
      <c r="F98" s="40" t="s">
        <v>1319</v>
      </c>
      <c r="G98" s="87"/>
      <c r="H98" s="87"/>
      <c r="I98" s="88"/>
    </row>
    <row r="99" spans="1:9" x14ac:dyDescent="0.3">
      <c r="A99" s="73" t="s">
        <v>1320</v>
      </c>
      <c r="B99" s="39" t="s">
        <v>1431</v>
      </c>
      <c r="C99" s="74" t="s">
        <v>479</v>
      </c>
      <c r="D99" s="74">
        <v>1</v>
      </c>
      <c r="E99" s="39"/>
      <c r="F99" s="40" t="s">
        <v>173</v>
      </c>
      <c r="G99" s="87">
        <v>2</v>
      </c>
      <c r="H99" s="87"/>
      <c r="I99" s="88"/>
    </row>
    <row r="100" spans="1:9" x14ac:dyDescent="0.3">
      <c r="A100" s="73" t="s">
        <v>1321</v>
      </c>
      <c r="B100" s="39" t="s">
        <v>1433</v>
      </c>
      <c r="C100" s="74" t="s">
        <v>479</v>
      </c>
      <c r="D100" s="74">
        <v>1</v>
      </c>
      <c r="E100" s="39"/>
      <c r="F100" s="40" t="s">
        <v>336</v>
      </c>
      <c r="G100" s="87"/>
      <c r="H100" s="87"/>
      <c r="I100" s="88"/>
    </row>
    <row r="101" spans="1:9" ht="16.5" thickBot="1" x14ac:dyDescent="0.35">
      <c r="A101" s="89" t="s">
        <v>1322</v>
      </c>
      <c r="B101" s="42" t="s">
        <v>1430</v>
      </c>
      <c r="C101" s="91" t="s">
        <v>479</v>
      </c>
      <c r="D101" s="90"/>
      <c r="E101" s="42"/>
      <c r="F101" s="43" t="s">
        <v>173</v>
      </c>
      <c r="G101" s="90">
        <v>1</v>
      </c>
      <c r="H101" s="90"/>
      <c r="I101" s="92"/>
    </row>
    <row r="102" spans="1:9" x14ac:dyDescent="0.3">
      <c r="A102" s="83" t="s">
        <v>1324</v>
      </c>
      <c r="B102" s="36" t="s">
        <v>1385</v>
      </c>
      <c r="C102" s="85" t="s">
        <v>459</v>
      </c>
      <c r="D102" s="85">
        <v>3</v>
      </c>
      <c r="E102" s="36"/>
      <c r="F102" s="37" t="s">
        <v>173</v>
      </c>
      <c r="G102" s="84">
        <v>2</v>
      </c>
      <c r="H102" s="84" t="s">
        <v>335</v>
      </c>
      <c r="I102" s="86"/>
    </row>
    <row r="103" spans="1:9" x14ac:dyDescent="0.3">
      <c r="A103" s="73" t="s">
        <v>1325</v>
      </c>
      <c r="B103" s="39" t="s">
        <v>1386</v>
      </c>
      <c r="C103" s="87" t="s">
        <v>459</v>
      </c>
      <c r="D103" s="74">
        <v>3</v>
      </c>
      <c r="E103" s="39"/>
      <c r="F103" s="40"/>
      <c r="G103" s="87"/>
      <c r="H103" s="87" t="s">
        <v>335</v>
      </c>
      <c r="I103" s="88"/>
    </row>
    <row r="104" spans="1:9" x14ac:dyDescent="0.3">
      <c r="A104" s="73" t="s">
        <v>1326</v>
      </c>
      <c r="B104" s="39" t="s">
        <v>1383</v>
      </c>
      <c r="C104" s="87" t="s">
        <v>459</v>
      </c>
      <c r="D104" s="74">
        <v>2</v>
      </c>
      <c r="E104" s="39"/>
      <c r="F104" s="40"/>
      <c r="G104" s="87">
        <v>1</v>
      </c>
      <c r="H104" s="87" t="s">
        <v>335</v>
      </c>
      <c r="I104" s="88"/>
    </row>
    <row r="105" spans="1:9" x14ac:dyDescent="0.3">
      <c r="A105" s="73" t="s">
        <v>1327</v>
      </c>
      <c r="B105" s="39" t="s">
        <v>1382</v>
      </c>
      <c r="C105" s="87" t="s">
        <v>459</v>
      </c>
      <c r="D105" s="74">
        <v>2</v>
      </c>
      <c r="E105" s="39"/>
      <c r="F105" s="40"/>
      <c r="G105" s="87">
        <v>2</v>
      </c>
      <c r="H105" s="87" t="s">
        <v>335</v>
      </c>
      <c r="I105" s="88"/>
    </row>
    <row r="106" spans="1:9" x14ac:dyDescent="0.3">
      <c r="A106" s="73" t="s">
        <v>1328</v>
      </c>
      <c r="B106" s="39" t="s">
        <v>1384</v>
      </c>
      <c r="C106" s="87" t="s">
        <v>459</v>
      </c>
      <c r="D106" s="74">
        <v>2</v>
      </c>
      <c r="E106" s="39"/>
      <c r="F106" s="40"/>
      <c r="G106" s="87">
        <v>1</v>
      </c>
      <c r="H106" s="87" t="s">
        <v>335</v>
      </c>
      <c r="I106" s="88"/>
    </row>
    <row r="107" spans="1:9" x14ac:dyDescent="0.3">
      <c r="A107" s="73" t="s">
        <v>1329</v>
      </c>
      <c r="B107" s="39" t="s">
        <v>1381</v>
      </c>
      <c r="C107" s="87" t="s">
        <v>459</v>
      </c>
      <c r="D107" s="74">
        <v>1</v>
      </c>
      <c r="E107" s="39"/>
      <c r="F107" s="40"/>
      <c r="G107" s="87">
        <v>1</v>
      </c>
      <c r="H107" s="87" t="s">
        <v>335</v>
      </c>
      <c r="I107" s="88"/>
    </row>
    <row r="108" spans="1:9" x14ac:dyDescent="0.3">
      <c r="A108" s="73" t="s">
        <v>1330</v>
      </c>
      <c r="B108" s="39" t="s">
        <v>1379</v>
      </c>
      <c r="C108" s="87" t="s">
        <v>459</v>
      </c>
      <c r="D108" s="74">
        <v>1</v>
      </c>
      <c r="E108" s="39"/>
      <c r="F108" s="40" t="s">
        <v>173</v>
      </c>
      <c r="G108" s="87">
        <v>1</v>
      </c>
      <c r="H108" s="87"/>
      <c r="I108" s="88"/>
    </row>
    <row r="109" spans="1:9" x14ac:dyDescent="0.3">
      <c r="A109" s="73" t="s">
        <v>1331</v>
      </c>
      <c r="B109" s="39" t="s">
        <v>1380</v>
      </c>
      <c r="C109" s="87" t="s">
        <v>459</v>
      </c>
      <c r="D109" s="74">
        <v>1</v>
      </c>
      <c r="E109" s="39"/>
      <c r="F109" s="40"/>
      <c r="G109" s="87"/>
      <c r="H109" s="87" t="s">
        <v>335</v>
      </c>
      <c r="I109" s="88"/>
    </row>
    <row r="110" spans="1:9" ht="16.5" thickBot="1" x14ac:dyDescent="0.35">
      <c r="A110" s="89" t="s">
        <v>1333</v>
      </c>
      <c r="B110" s="42" t="s">
        <v>1378</v>
      </c>
      <c r="C110" s="90" t="s">
        <v>459</v>
      </c>
      <c r="D110" s="90"/>
      <c r="E110" s="42"/>
      <c r="F110" s="43"/>
      <c r="G110" s="90">
        <v>1</v>
      </c>
      <c r="H110" s="90" t="s">
        <v>335</v>
      </c>
      <c r="I110" s="92"/>
    </row>
    <row r="111" spans="1:9" x14ac:dyDescent="0.3">
      <c r="A111" s="83" t="s">
        <v>1334</v>
      </c>
      <c r="B111" s="36" t="s">
        <v>1401</v>
      </c>
      <c r="C111" s="84" t="s">
        <v>517</v>
      </c>
      <c r="D111" s="85">
        <v>3</v>
      </c>
      <c r="E111" s="36"/>
      <c r="F111" s="37"/>
      <c r="G111" s="84">
        <v>2</v>
      </c>
      <c r="H111" s="84" t="s">
        <v>335</v>
      </c>
      <c r="I111" s="86"/>
    </row>
    <row r="112" spans="1:9" x14ac:dyDescent="0.3">
      <c r="A112" s="73" t="s">
        <v>1335</v>
      </c>
      <c r="B112" s="39" t="s">
        <v>1402</v>
      </c>
      <c r="C112" s="87" t="s">
        <v>517</v>
      </c>
      <c r="D112" s="74">
        <v>3</v>
      </c>
      <c r="E112" s="39" t="s">
        <v>174</v>
      </c>
      <c r="F112" s="40" t="s">
        <v>173</v>
      </c>
      <c r="G112" s="87">
        <v>3</v>
      </c>
      <c r="H112" s="87"/>
      <c r="I112" s="88"/>
    </row>
    <row r="113" spans="1:9" x14ac:dyDescent="0.3">
      <c r="A113" s="73" t="s">
        <v>1336</v>
      </c>
      <c r="B113" s="39" t="s">
        <v>1398</v>
      </c>
      <c r="C113" s="87" t="s">
        <v>517</v>
      </c>
      <c r="D113" s="74">
        <v>2</v>
      </c>
      <c r="E113" s="39"/>
      <c r="F113" s="40" t="s">
        <v>173</v>
      </c>
      <c r="G113" s="87">
        <v>2</v>
      </c>
      <c r="H113" s="87" t="s">
        <v>335</v>
      </c>
      <c r="I113" s="88"/>
    </row>
    <row r="114" spans="1:9" x14ac:dyDescent="0.3">
      <c r="A114" s="73" t="s">
        <v>1337</v>
      </c>
      <c r="B114" s="39" t="s">
        <v>1400</v>
      </c>
      <c r="C114" s="87" t="s">
        <v>517</v>
      </c>
      <c r="D114" s="74">
        <v>2</v>
      </c>
      <c r="E114" s="39" t="s">
        <v>174</v>
      </c>
      <c r="F114" s="40"/>
      <c r="G114" s="87"/>
      <c r="H114" s="87"/>
      <c r="I114" s="88"/>
    </row>
    <row r="115" spans="1:9" x14ac:dyDescent="0.3">
      <c r="A115" s="73" t="s">
        <v>1338</v>
      </c>
      <c r="B115" s="39" t="s">
        <v>1399</v>
      </c>
      <c r="C115" s="87" t="s">
        <v>517</v>
      </c>
      <c r="D115" s="74">
        <v>2</v>
      </c>
      <c r="E115" s="39"/>
      <c r="F115" s="40"/>
      <c r="G115" s="87">
        <v>2</v>
      </c>
      <c r="H115" s="87" t="s">
        <v>335</v>
      </c>
      <c r="I115" s="88"/>
    </row>
    <row r="116" spans="1:9" x14ac:dyDescent="0.3">
      <c r="A116" s="73" t="s">
        <v>1339</v>
      </c>
      <c r="B116" s="39" t="s">
        <v>1397</v>
      </c>
      <c r="C116" s="87" t="s">
        <v>517</v>
      </c>
      <c r="D116" s="74">
        <v>1</v>
      </c>
      <c r="E116" s="39"/>
      <c r="F116" s="40"/>
      <c r="G116" s="87">
        <v>1</v>
      </c>
      <c r="H116" s="87" t="s">
        <v>335</v>
      </c>
      <c r="I116" s="88"/>
    </row>
    <row r="117" spans="1:9" x14ac:dyDescent="0.3">
      <c r="A117" s="73" t="s">
        <v>1340</v>
      </c>
      <c r="B117" s="39" t="s">
        <v>1340</v>
      </c>
      <c r="C117" s="87" t="s">
        <v>517</v>
      </c>
      <c r="D117" s="74">
        <v>1</v>
      </c>
      <c r="E117" s="39"/>
      <c r="F117" s="40"/>
      <c r="G117" s="87">
        <v>1</v>
      </c>
      <c r="H117" s="87" t="s">
        <v>335</v>
      </c>
      <c r="I117" s="88"/>
    </row>
    <row r="118" spans="1:9" x14ac:dyDescent="0.3">
      <c r="A118" s="73" t="s">
        <v>1341</v>
      </c>
      <c r="B118" s="39" t="s">
        <v>1396</v>
      </c>
      <c r="C118" s="87" t="s">
        <v>517</v>
      </c>
      <c r="D118" s="74">
        <v>1</v>
      </c>
      <c r="E118" s="39"/>
      <c r="F118" s="40"/>
      <c r="G118" s="87">
        <v>1</v>
      </c>
      <c r="H118" s="87" t="s">
        <v>335</v>
      </c>
      <c r="I118" s="88"/>
    </row>
    <row r="119" spans="1:9" ht="16.5" thickBot="1" x14ac:dyDescent="0.35">
      <c r="A119" s="89" t="s">
        <v>1342</v>
      </c>
      <c r="B119" s="42" t="s">
        <v>1395</v>
      </c>
      <c r="C119" s="90" t="s">
        <v>517</v>
      </c>
      <c r="D119" s="90"/>
      <c r="E119" s="42" t="s">
        <v>174</v>
      </c>
      <c r="F119" s="43"/>
      <c r="G119" s="90"/>
      <c r="H119" s="90"/>
      <c r="I119" s="92"/>
    </row>
    <row r="120" spans="1:9" x14ac:dyDescent="0.3">
      <c r="A120" s="83" t="s">
        <v>1343</v>
      </c>
      <c r="B120" s="36" t="s">
        <v>1411</v>
      </c>
      <c r="C120" s="84" t="s">
        <v>1332</v>
      </c>
      <c r="D120" s="85">
        <v>3</v>
      </c>
      <c r="E120" s="36"/>
      <c r="F120" s="37"/>
      <c r="G120" s="98">
        <v>1</v>
      </c>
      <c r="H120" s="98" t="s">
        <v>335</v>
      </c>
      <c r="I120" s="86"/>
    </row>
    <row r="121" spans="1:9" x14ac:dyDescent="0.3">
      <c r="A121" s="73" t="s">
        <v>1344</v>
      </c>
      <c r="B121" s="39" t="s">
        <v>1410</v>
      </c>
      <c r="C121" s="87" t="s">
        <v>1332</v>
      </c>
      <c r="D121" s="74">
        <v>3</v>
      </c>
      <c r="E121" s="39" t="s">
        <v>124</v>
      </c>
      <c r="F121" s="40" t="s">
        <v>173</v>
      </c>
      <c r="G121" s="97">
        <v>1</v>
      </c>
      <c r="H121" s="87"/>
      <c r="I121" s="88"/>
    </row>
    <row r="122" spans="1:9" x14ac:dyDescent="0.3">
      <c r="A122" s="73" t="s">
        <v>1345</v>
      </c>
      <c r="B122" s="39" t="s">
        <v>1408</v>
      </c>
      <c r="C122" s="87" t="s">
        <v>1332</v>
      </c>
      <c r="D122" s="74">
        <v>2</v>
      </c>
      <c r="E122" s="39"/>
      <c r="F122" s="40"/>
      <c r="G122" s="87"/>
      <c r="H122" s="87"/>
      <c r="I122" s="88"/>
    </row>
    <row r="123" spans="1:9" ht="30" x14ac:dyDescent="0.3">
      <c r="A123" s="73" t="s">
        <v>1346</v>
      </c>
      <c r="B123" s="39" t="s">
        <v>1409</v>
      </c>
      <c r="C123" s="87" t="s">
        <v>1332</v>
      </c>
      <c r="D123" s="74">
        <v>2</v>
      </c>
      <c r="E123" s="45" t="s">
        <v>1347</v>
      </c>
      <c r="F123" s="40"/>
      <c r="G123" s="87"/>
      <c r="H123" s="87" t="s">
        <v>335</v>
      </c>
      <c r="I123" s="88"/>
    </row>
    <row r="124" spans="1:9" x14ac:dyDescent="0.3">
      <c r="A124" s="73" t="s">
        <v>1348</v>
      </c>
      <c r="B124" s="39" t="s">
        <v>1407</v>
      </c>
      <c r="C124" s="87" t="s">
        <v>1332</v>
      </c>
      <c r="D124" s="74">
        <v>2</v>
      </c>
      <c r="E124" s="39"/>
      <c r="F124" s="40"/>
      <c r="G124" s="87">
        <v>1</v>
      </c>
      <c r="H124" s="87" t="s">
        <v>335</v>
      </c>
      <c r="I124" s="88"/>
    </row>
    <row r="125" spans="1:9" x14ac:dyDescent="0.3">
      <c r="A125" s="73" t="s">
        <v>1349</v>
      </c>
      <c r="B125" s="39" t="s">
        <v>1405</v>
      </c>
      <c r="C125" s="87" t="s">
        <v>1332</v>
      </c>
      <c r="D125" s="74">
        <v>1</v>
      </c>
      <c r="E125" s="39"/>
      <c r="F125" s="40"/>
      <c r="G125" s="87"/>
      <c r="H125" s="87" t="s">
        <v>335</v>
      </c>
      <c r="I125" s="88"/>
    </row>
    <row r="126" spans="1:9" x14ac:dyDescent="0.3">
      <c r="A126" s="73" t="s">
        <v>1350</v>
      </c>
      <c r="B126" s="39" t="s">
        <v>1404</v>
      </c>
      <c r="C126" s="87" t="s">
        <v>1332</v>
      </c>
      <c r="D126" s="74">
        <v>1</v>
      </c>
      <c r="E126" s="39"/>
      <c r="F126" s="40" t="s">
        <v>173</v>
      </c>
      <c r="G126" s="87">
        <v>1</v>
      </c>
      <c r="H126" s="87" t="s">
        <v>335</v>
      </c>
      <c r="I126" s="88"/>
    </row>
    <row r="127" spans="1:9" x14ac:dyDescent="0.3">
      <c r="A127" s="73" t="s">
        <v>1351</v>
      </c>
      <c r="B127" s="39" t="s">
        <v>1406</v>
      </c>
      <c r="C127" s="87" t="s">
        <v>1332</v>
      </c>
      <c r="D127" s="74">
        <v>1</v>
      </c>
      <c r="E127" s="39"/>
      <c r="F127" s="40"/>
      <c r="G127" s="87">
        <v>1</v>
      </c>
      <c r="H127" s="87" t="s">
        <v>335</v>
      </c>
      <c r="I127" s="88"/>
    </row>
    <row r="128" spans="1:9" ht="16.5" thickBot="1" x14ac:dyDescent="0.35">
      <c r="A128" s="89" t="s">
        <v>1352</v>
      </c>
      <c r="B128" s="42" t="s">
        <v>1403</v>
      </c>
      <c r="C128" s="90" t="s">
        <v>1332</v>
      </c>
      <c r="D128" s="90"/>
      <c r="E128" s="42"/>
      <c r="F128" s="43"/>
      <c r="G128" s="90"/>
      <c r="H128" s="90"/>
      <c r="I128" s="92"/>
    </row>
    <row r="129" spans="1:9" x14ac:dyDescent="0.3">
      <c r="A129" s="83" t="s">
        <v>1354</v>
      </c>
      <c r="B129" s="36" t="s">
        <v>1394</v>
      </c>
      <c r="C129" s="84" t="s">
        <v>1353</v>
      </c>
      <c r="D129" s="85">
        <v>3</v>
      </c>
      <c r="E129" s="36"/>
      <c r="F129" s="37"/>
      <c r="G129" s="84"/>
      <c r="H129" s="84"/>
      <c r="I129" s="86"/>
    </row>
    <row r="130" spans="1:9" x14ac:dyDescent="0.3">
      <c r="A130" s="73" t="s">
        <v>1355</v>
      </c>
      <c r="B130" s="39" t="s">
        <v>1355</v>
      </c>
      <c r="C130" s="87" t="s">
        <v>1353</v>
      </c>
      <c r="D130" s="74">
        <v>3</v>
      </c>
      <c r="E130" s="39"/>
      <c r="F130" s="40"/>
      <c r="G130" s="87">
        <v>3</v>
      </c>
      <c r="H130" s="87" t="s">
        <v>335</v>
      </c>
      <c r="I130" s="88"/>
    </row>
    <row r="131" spans="1:9" x14ac:dyDescent="0.3">
      <c r="A131" s="73" t="s">
        <v>1356</v>
      </c>
      <c r="B131" s="39" t="s">
        <v>1393</v>
      </c>
      <c r="C131" s="87" t="s">
        <v>1353</v>
      </c>
      <c r="D131" s="74">
        <v>2</v>
      </c>
      <c r="E131" s="39"/>
      <c r="F131" s="40"/>
      <c r="G131" s="87">
        <v>2</v>
      </c>
      <c r="H131" s="87" t="s">
        <v>335</v>
      </c>
      <c r="I131" s="88"/>
    </row>
    <row r="132" spans="1:9" x14ac:dyDescent="0.3">
      <c r="A132" s="73" t="s">
        <v>1377</v>
      </c>
      <c r="B132" s="39" t="s">
        <v>1392</v>
      </c>
      <c r="C132" s="87" t="s">
        <v>1353</v>
      </c>
      <c r="D132" s="74">
        <v>2</v>
      </c>
      <c r="E132" s="39"/>
      <c r="F132" s="40"/>
      <c r="G132" s="87">
        <v>2</v>
      </c>
      <c r="H132" s="87" t="s">
        <v>335</v>
      </c>
      <c r="I132" s="88"/>
    </row>
    <row r="133" spans="1:9" x14ac:dyDescent="0.3">
      <c r="A133" s="73" t="s">
        <v>1357</v>
      </c>
      <c r="B133" s="39" t="s">
        <v>1391</v>
      </c>
      <c r="C133" s="87" t="s">
        <v>1353</v>
      </c>
      <c r="D133" s="74">
        <v>2</v>
      </c>
      <c r="E133" s="39"/>
      <c r="F133" s="40"/>
      <c r="G133" s="87">
        <v>1</v>
      </c>
      <c r="H133" s="87" t="s">
        <v>335</v>
      </c>
      <c r="I133" s="88"/>
    </row>
    <row r="134" spans="1:9" x14ac:dyDescent="0.3">
      <c r="A134" s="73" t="s">
        <v>1358</v>
      </c>
      <c r="B134" s="39" t="s">
        <v>1389</v>
      </c>
      <c r="C134" s="87" t="s">
        <v>1353</v>
      </c>
      <c r="D134" s="74">
        <v>1</v>
      </c>
      <c r="E134" s="39"/>
      <c r="F134" s="40"/>
      <c r="G134" s="87">
        <v>1</v>
      </c>
      <c r="H134" s="87" t="s">
        <v>335</v>
      </c>
      <c r="I134" s="88"/>
    </row>
    <row r="135" spans="1:9" x14ac:dyDescent="0.3">
      <c r="A135" s="73" t="s">
        <v>1359</v>
      </c>
      <c r="B135" s="39" t="s">
        <v>1388</v>
      </c>
      <c r="C135" s="87" t="s">
        <v>1353</v>
      </c>
      <c r="D135" s="74">
        <v>1</v>
      </c>
      <c r="E135" s="39"/>
      <c r="F135" s="40"/>
      <c r="G135" s="87"/>
      <c r="H135" s="87"/>
      <c r="I135" s="88"/>
    </row>
    <row r="136" spans="1:9" x14ac:dyDescent="0.3">
      <c r="A136" s="73" t="s">
        <v>1360</v>
      </c>
      <c r="B136" s="39" t="s">
        <v>1390</v>
      </c>
      <c r="C136" s="87" t="s">
        <v>1353</v>
      </c>
      <c r="D136" s="74">
        <v>1</v>
      </c>
      <c r="E136" s="39"/>
      <c r="F136" s="40"/>
      <c r="G136" s="87"/>
      <c r="H136" s="87" t="s">
        <v>335</v>
      </c>
      <c r="I136" s="88"/>
    </row>
    <row r="137" spans="1:9" ht="16.5" thickBot="1" x14ac:dyDescent="0.35">
      <c r="A137" s="89" t="s">
        <v>1361</v>
      </c>
      <c r="B137" s="42" t="s">
        <v>1387</v>
      </c>
      <c r="C137" s="90" t="s">
        <v>1353</v>
      </c>
      <c r="D137" s="90"/>
      <c r="E137" s="42"/>
      <c r="F137" s="43"/>
      <c r="G137" s="90">
        <v>1</v>
      </c>
      <c r="H137" s="90" t="s">
        <v>335</v>
      </c>
      <c r="I137" s="92"/>
    </row>
    <row r="138" spans="1:9" x14ac:dyDescent="0.3">
      <c r="A138" s="83" t="s">
        <v>1367</v>
      </c>
      <c r="B138" s="36" t="s">
        <v>1420</v>
      </c>
      <c r="C138" s="84" t="s">
        <v>1366</v>
      </c>
      <c r="D138" s="85">
        <v>3</v>
      </c>
      <c r="E138" s="36"/>
      <c r="F138" s="37" t="s">
        <v>173</v>
      </c>
      <c r="G138" s="84">
        <v>2</v>
      </c>
      <c r="H138" s="84"/>
      <c r="I138" s="86"/>
    </row>
    <row r="139" spans="1:9" x14ac:dyDescent="0.3">
      <c r="A139" s="73" t="s">
        <v>103</v>
      </c>
      <c r="B139" s="39" t="s">
        <v>1419</v>
      </c>
      <c r="C139" s="87" t="s">
        <v>1366</v>
      </c>
      <c r="D139" s="74">
        <v>3</v>
      </c>
      <c r="E139" s="39"/>
      <c r="F139" s="40"/>
      <c r="G139" s="87">
        <v>1</v>
      </c>
      <c r="H139" s="87" t="s">
        <v>335</v>
      </c>
      <c r="I139" s="88"/>
    </row>
    <row r="140" spans="1:9" x14ac:dyDescent="0.3">
      <c r="A140" s="73" t="s">
        <v>1368</v>
      </c>
      <c r="B140" s="39" t="s">
        <v>1417</v>
      </c>
      <c r="C140" s="87" t="s">
        <v>1366</v>
      </c>
      <c r="D140" s="74">
        <v>2</v>
      </c>
      <c r="E140" s="39"/>
      <c r="F140" s="40"/>
      <c r="G140" s="87"/>
      <c r="H140" s="87" t="s">
        <v>335</v>
      </c>
      <c r="I140" s="88"/>
    </row>
    <row r="141" spans="1:9" x14ac:dyDescent="0.3">
      <c r="A141" s="73" t="s">
        <v>1369</v>
      </c>
      <c r="B141" s="39" t="s">
        <v>1416</v>
      </c>
      <c r="C141" s="87" t="s">
        <v>1366</v>
      </c>
      <c r="D141" s="74">
        <v>2</v>
      </c>
      <c r="E141" s="39"/>
      <c r="F141" s="40" t="s">
        <v>173</v>
      </c>
      <c r="G141" s="87">
        <v>1</v>
      </c>
      <c r="H141" s="87" t="s">
        <v>335</v>
      </c>
      <c r="I141" s="88"/>
    </row>
    <row r="142" spans="1:9" x14ac:dyDescent="0.3">
      <c r="A142" s="73" t="s">
        <v>1370</v>
      </c>
      <c r="B142" s="39" t="s">
        <v>1418</v>
      </c>
      <c r="C142" s="87" t="s">
        <v>1366</v>
      </c>
      <c r="D142" s="74">
        <v>2</v>
      </c>
      <c r="E142" s="39"/>
      <c r="F142" s="40"/>
      <c r="G142" s="87">
        <v>2</v>
      </c>
      <c r="H142" s="87" t="s">
        <v>335</v>
      </c>
      <c r="I142" s="88"/>
    </row>
    <row r="143" spans="1:9" x14ac:dyDescent="0.3">
      <c r="A143" s="73" t="s">
        <v>1371</v>
      </c>
      <c r="B143" s="39" t="s">
        <v>1413</v>
      </c>
      <c r="C143" s="87" t="s">
        <v>1366</v>
      </c>
      <c r="D143" s="74">
        <v>1</v>
      </c>
      <c r="E143" s="39"/>
      <c r="F143" s="40" t="s">
        <v>173</v>
      </c>
      <c r="G143" s="87">
        <v>1</v>
      </c>
      <c r="H143" s="87"/>
      <c r="I143" s="88"/>
    </row>
    <row r="144" spans="1:9" x14ac:dyDescent="0.3">
      <c r="A144" s="73" t="s">
        <v>1372</v>
      </c>
      <c r="B144" s="39" t="s">
        <v>1414</v>
      </c>
      <c r="C144" s="87" t="s">
        <v>1366</v>
      </c>
      <c r="D144" s="74">
        <v>1</v>
      </c>
      <c r="E144" s="39"/>
      <c r="F144" s="40"/>
      <c r="G144" s="87">
        <v>1</v>
      </c>
      <c r="H144" s="87" t="s">
        <v>335</v>
      </c>
      <c r="I144" s="88"/>
    </row>
    <row r="145" spans="1:9" x14ac:dyDescent="0.3">
      <c r="A145" s="73" t="s">
        <v>1373</v>
      </c>
      <c r="B145" s="39" t="s">
        <v>1415</v>
      </c>
      <c r="C145" s="87" t="s">
        <v>1366</v>
      </c>
      <c r="D145" s="74">
        <v>1</v>
      </c>
      <c r="E145" s="39"/>
      <c r="F145" s="40"/>
      <c r="G145" s="87"/>
      <c r="H145" s="87" t="s">
        <v>335</v>
      </c>
      <c r="I145" s="88"/>
    </row>
    <row r="146" spans="1:9" ht="16.5" thickBot="1" x14ac:dyDescent="0.35">
      <c r="A146" s="89" t="s">
        <v>1374</v>
      </c>
      <c r="B146" s="42" t="s">
        <v>1412</v>
      </c>
      <c r="C146" s="90" t="s">
        <v>1366</v>
      </c>
      <c r="D146" s="90"/>
      <c r="E146" s="42"/>
      <c r="F146" s="43"/>
      <c r="G146" s="90">
        <v>1</v>
      </c>
      <c r="H146" s="90" t="s">
        <v>335</v>
      </c>
      <c r="I146" s="92"/>
    </row>
  </sheetData>
  <conditionalFormatting sqref="D3:D10">
    <cfRule type="colorScale" priority="9">
      <colorScale>
        <cfvo type="min"/>
        <cfvo type="percentile" val="50"/>
        <cfvo type="max"/>
        <color rgb="FF63BE7B"/>
        <color rgb="FFFFEB84"/>
        <color rgb="FFF8696B"/>
      </colorScale>
    </cfRule>
  </conditionalFormatting>
  <conditionalFormatting sqref="D12:D19">
    <cfRule type="colorScale" priority="8">
      <colorScale>
        <cfvo type="min"/>
        <cfvo type="percentile" val="50"/>
        <cfvo type="max"/>
        <color rgb="FF63BE7B"/>
        <color rgb="FFFFEB84"/>
        <color rgb="FFF8696B"/>
      </colorScale>
    </cfRule>
  </conditionalFormatting>
  <conditionalFormatting sqref="D21:D28">
    <cfRule type="colorScale" priority="7">
      <colorScale>
        <cfvo type="min"/>
        <cfvo type="percentile" val="50"/>
        <cfvo type="max"/>
        <color rgb="FF63BE7B"/>
        <color rgb="FFFFEB84"/>
        <color rgb="FFF8696B"/>
      </colorScale>
    </cfRule>
  </conditionalFormatting>
  <conditionalFormatting sqref="D30:D37">
    <cfRule type="colorScale" priority="6">
      <colorScale>
        <cfvo type="min"/>
        <cfvo type="percentile" val="50"/>
        <cfvo type="max"/>
        <color rgb="FF63BE7B"/>
        <color rgb="FFFFEB84"/>
        <color rgb="FFF8696B"/>
      </colorScale>
    </cfRule>
  </conditionalFormatting>
  <conditionalFormatting sqref="D39:D46">
    <cfRule type="colorScale" priority="5">
      <colorScale>
        <cfvo type="min"/>
        <cfvo type="percentile" val="50"/>
        <cfvo type="max"/>
        <color rgb="FF63BE7B"/>
        <color rgb="FFFFEB84"/>
        <color rgb="FFF8696B"/>
      </colorScale>
    </cfRule>
  </conditionalFormatting>
  <conditionalFormatting sqref="D48:D55">
    <cfRule type="colorScale" priority="4">
      <colorScale>
        <cfvo type="min"/>
        <cfvo type="percentile" val="50"/>
        <cfvo type="max"/>
        <color rgb="FF63BE7B"/>
        <color rgb="FFFFEB84"/>
        <color rgb="FFF8696B"/>
      </colorScale>
    </cfRule>
  </conditionalFormatting>
  <conditionalFormatting sqref="D57:D64">
    <cfRule type="colorScale" priority="3">
      <colorScale>
        <cfvo type="min"/>
        <cfvo type="percentile" val="50"/>
        <cfvo type="max"/>
        <color rgb="FF63BE7B"/>
        <color rgb="FFFFEB84"/>
        <color rgb="FFF8696B"/>
      </colorScale>
    </cfRule>
  </conditionalFormatting>
  <conditionalFormatting sqref="D66:D73">
    <cfRule type="colorScale" priority="2">
      <colorScale>
        <cfvo type="min"/>
        <cfvo type="percentile" val="50"/>
        <cfvo type="max"/>
        <color rgb="FF63BE7B"/>
        <color rgb="FFFFEB84"/>
        <color rgb="FFF8696B"/>
      </colorScale>
    </cfRule>
  </conditionalFormatting>
  <conditionalFormatting sqref="D75:D82 D84:D91 D93:D100 D102:D109 D111:D118 D120:D127 D129:D136 D138:D145">
    <cfRule type="colorScale" priority="1">
      <colorScale>
        <cfvo type="min"/>
        <cfvo type="percentile" val="50"/>
        <cfvo type="max"/>
        <color rgb="FF63BE7B"/>
        <color rgb="FFFFEB84"/>
        <color rgb="FFF8696B"/>
      </colorScale>
    </cfRule>
  </conditionalFormatting>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51"/>
  <sheetViews>
    <sheetView workbookViewId="0">
      <selection activeCell="E37" sqref="E37"/>
    </sheetView>
  </sheetViews>
  <sheetFormatPr baseColWidth="10" defaultRowHeight="15" x14ac:dyDescent="0.25"/>
  <cols>
    <col min="1" max="1" width="18.5703125" bestFit="1" customWidth="1"/>
    <col min="2" max="2" width="5.5703125" bestFit="1" customWidth="1"/>
    <col min="4" max="5" width="18.42578125" bestFit="1" customWidth="1"/>
  </cols>
  <sheetData>
    <row r="2" spans="1:5" x14ac:dyDescent="0.25">
      <c r="A2" s="416" t="s">
        <v>9</v>
      </c>
      <c r="B2" s="416" t="s">
        <v>888</v>
      </c>
      <c r="C2" s="416" t="s">
        <v>15</v>
      </c>
      <c r="D2" s="416" t="s">
        <v>172</v>
      </c>
      <c r="E2" s="416" t="s">
        <v>172</v>
      </c>
    </row>
    <row r="3" spans="1:5" ht="66" customHeight="1" x14ac:dyDescent="0.25">
      <c r="A3" s="416"/>
      <c r="B3" s="416"/>
      <c r="C3" s="416"/>
      <c r="D3" s="416"/>
      <c r="E3" s="416"/>
    </row>
    <row r="4" spans="1:5" ht="15.75" x14ac:dyDescent="0.25">
      <c r="A4" s="80" t="s">
        <v>1</v>
      </c>
      <c r="B4" s="80" t="s">
        <v>648</v>
      </c>
      <c r="C4" s="80" t="s">
        <v>21</v>
      </c>
    </row>
    <row r="5" spans="1:5" ht="15.75" x14ac:dyDescent="0.25">
      <c r="A5" s="80" t="s">
        <v>22</v>
      </c>
      <c r="B5" s="80" t="s">
        <v>648</v>
      </c>
      <c r="C5" s="80" t="s">
        <v>21</v>
      </c>
    </row>
    <row r="6" spans="1:5" ht="15.75" x14ac:dyDescent="0.25">
      <c r="A6" s="80" t="s">
        <v>892</v>
      </c>
      <c r="B6" s="80" t="s">
        <v>648</v>
      </c>
      <c r="C6" s="80" t="s">
        <v>13</v>
      </c>
      <c r="D6" s="1" t="s">
        <v>23</v>
      </c>
      <c r="E6" s="1" t="s">
        <v>479</v>
      </c>
    </row>
    <row r="7" spans="1:5" ht="15.75" x14ac:dyDescent="0.25">
      <c r="A7" s="80" t="s">
        <v>19</v>
      </c>
      <c r="B7" s="80" t="s">
        <v>648</v>
      </c>
      <c r="C7" s="80" t="s">
        <v>18</v>
      </c>
    </row>
    <row r="8" spans="1:5" ht="15.75" x14ac:dyDescent="0.25">
      <c r="A8" s="80" t="s">
        <v>893</v>
      </c>
      <c r="B8" s="80" t="s">
        <v>648</v>
      </c>
      <c r="C8" s="80" t="s">
        <v>16</v>
      </c>
    </row>
    <row r="9" spans="1:5" ht="15.75" x14ac:dyDescent="0.25">
      <c r="A9" s="80" t="s">
        <v>6</v>
      </c>
      <c r="B9" s="80" t="s">
        <v>648</v>
      </c>
      <c r="C9" s="80" t="s">
        <v>13</v>
      </c>
      <c r="D9" s="353" t="s">
        <v>24</v>
      </c>
      <c r="E9" s="351" t="s">
        <v>447</v>
      </c>
    </row>
    <row r="10" spans="1:5" ht="15.75" x14ac:dyDescent="0.25">
      <c r="A10" s="80" t="s">
        <v>20</v>
      </c>
      <c r="B10" s="80" t="s">
        <v>648</v>
      </c>
      <c r="C10" s="80" t="s">
        <v>18</v>
      </c>
    </row>
    <row r="11" spans="1:5" ht="15.75" x14ac:dyDescent="0.25">
      <c r="A11" s="80" t="s">
        <v>17</v>
      </c>
      <c r="B11" s="80" t="s">
        <v>648</v>
      </c>
      <c r="C11" s="80" t="s">
        <v>16</v>
      </c>
    </row>
    <row r="12" spans="1:5" ht="15.75" x14ac:dyDescent="0.25">
      <c r="A12" s="80" t="s">
        <v>652</v>
      </c>
      <c r="B12" s="80" t="s">
        <v>653</v>
      </c>
      <c r="C12" s="80" t="s">
        <v>13</v>
      </c>
      <c r="D12" s="352" t="s">
        <v>447</v>
      </c>
      <c r="E12" s="353" t="s">
        <v>23</v>
      </c>
    </row>
    <row r="13" spans="1:5" ht="15.75" x14ac:dyDescent="0.25">
      <c r="A13" s="80" t="s">
        <v>655</v>
      </c>
      <c r="B13" s="80" t="s">
        <v>653</v>
      </c>
      <c r="C13" s="80" t="s">
        <v>16</v>
      </c>
    </row>
    <row r="14" spans="1:5" ht="15.75" x14ac:dyDescent="0.25">
      <c r="A14" s="80" t="s">
        <v>1448</v>
      </c>
      <c r="B14" s="80" t="s">
        <v>654</v>
      </c>
      <c r="C14" s="80" t="s">
        <v>13</v>
      </c>
      <c r="D14" s="353" t="s">
        <v>479</v>
      </c>
      <c r="E14" s="353" t="s">
        <v>24</v>
      </c>
    </row>
    <row r="15" spans="1:5" ht="15.75" x14ac:dyDescent="0.25">
      <c r="A15" s="80" t="s">
        <v>1443</v>
      </c>
      <c r="B15" s="80" t="s">
        <v>654</v>
      </c>
      <c r="C15" s="80" t="s">
        <v>18</v>
      </c>
    </row>
    <row r="16" spans="1:5" ht="15.75" x14ac:dyDescent="0.25">
      <c r="A16" s="80" t="s">
        <v>1451</v>
      </c>
      <c r="B16" s="80" t="s">
        <v>654</v>
      </c>
      <c r="C16" s="80" t="s">
        <v>21</v>
      </c>
    </row>
    <row r="17" spans="1:5" ht="15.75" x14ac:dyDescent="0.25">
      <c r="A17" s="80" t="s">
        <v>1449</v>
      </c>
      <c r="B17" s="80" t="s">
        <v>654</v>
      </c>
      <c r="C17" s="80" t="s">
        <v>16</v>
      </c>
    </row>
    <row r="18" spans="1:5" ht="15.75" x14ac:dyDescent="0.25">
      <c r="A18" s="80" t="s">
        <v>1447</v>
      </c>
      <c r="B18" s="80" t="s">
        <v>864</v>
      </c>
      <c r="C18" s="80" t="s">
        <v>18</v>
      </c>
    </row>
    <row r="19" spans="1:5" ht="15.75" x14ac:dyDescent="0.25">
      <c r="A19" s="80" t="s">
        <v>1450</v>
      </c>
      <c r="B19" s="80" t="s">
        <v>864</v>
      </c>
      <c r="C19" s="80" t="s">
        <v>21</v>
      </c>
    </row>
    <row r="20" spans="1:5" ht="15.75" x14ac:dyDescent="0.25">
      <c r="A20" s="80" t="s">
        <v>1027</v>
      </c>
      <c r="B20" s="80" t="s">
        <v>649</v>
      </c>
      <c r="C20" s="80" t="s">
        <v>21</v>
      </c>
    </row>
    <row r="21" spans="1:5" ht="15.75" x14ac:dyDescent="0.25">
      <c r="A21" s="80" t="s">
        <v>1014</v>
      </c>
      <c r="B21" s="80" t="s">
        <v>649</v>
      </c>
      <c r="C21" s="80" t="s">
        <v>16</v>
      </c>
    </row>
    <row r="22" spans="1:5" ht="15.75" x14ac:dyDescent="0.25">
      <c r="A22" s="80" t="s">
        <v>1008</v>
      </c>
      <c r="B22" s="80" t="s">
        <v>649</v>
      </c>
      <c r="C22" s="80" t="s">
        <v>18</v>
      </c>
    </row>
    <row r="23" spans="1:5" ht="15.75" x14ac:dyDescent="0.25">
      <c r="A23" s="80" t="s">
        <v>998</v>
      </c>
      <c r="B23" s="80" t="s">
        <v>649</v>
      </c>
      <c r="C23" s="80" t="s">
        <v>18</v>
      </c>
    </row>
    <row r="24" spans="1:5" ht="15.75" x14ac:dyDescent="0.25">
      <c r="A24" s="80" t="s">
        <v>194</v>
      </c>
      <c r="B24" s="80" t="s">
        <v>649</v>
      </c>
      <c r="C24" s="80" t="s">
        <v>21</v>
      </c>
    </row>
    <row r="25" spans="1:5" ht="15.75" x14ac:dyDescent="0.25">
      <c r="A25" s="80" t="s">
        <v>1018</v>
      </c>
      <c r="B25" s="80" t="s">
        <v>649</v>
      </c>
      <c r="C25" s="80" t="s">
        <v>16</v>
      </c>
    </row>
    <row r="26" spans="1:5" ht="15.75" x14ac:dyDescent="0.25">
      <c r="A26" s="80" t="s">
        <v>196</v>
      </c>
      <c r="B26" s="80" t="s">
        <v>649</v>
      </c>
      <c r="C26" s="80" t="s">
        <v>16</v>
      </c>
    </row>
    <row r="27" spans="1:5" ht="15.75" x14ac:dyDescent="0.25">
      <c r="A27" s="80" t="s">
        <v>1021</v>
      </c>
      <c r="B27" s="80" t="s">
        <v>649</v>
      </c>
      <c r="C27" s="80" t="s">
        <v>16</v>
      </c>
    </row>
    <row r="28" spans="1:5" ht="15.75" x14ac:dyDescent="0.25">
      <c r="A28" s="80" t="s">
        <v>198</v>
      </c>
      <c r="B28" s="80" t="s">
        <v>649</v>
      </c>
      <c r="C28" s="80" t="s">
        <v>13</v>
      </c>
      <c r="D28" s="1" t="s">
        <v>23</v>
      </c>
      <c r="E28" s="345" t="s">
        <v>24</v>
      </c>
    </row>
    <row r="29" spans="1:5" ht="15.75" x14ac:dyDescent="0.25">
      <c r="A29" s="80" t="s">
        <v>973</v>
      </c>
      <c r="B29" s="80" t="s">
        <v>649</v>
      </c>
      <c r="C29" s="80" t="s">
        <v>13</v>
      </c>
      <c r="D29" s="353" t="s">
        <v>24</v>
      </c>
      <c r="E29" s="353" t="s">
        <v>479</v>
      </c>
    </row>
    <row r="30" spans="1:5" ht="15.75" x14ac:dyDescent="0.25">
      <c r="A30" s="80" t="s">
        <v>993</v>
      </c>
      <c r="B30" s="80" t="s">
        <v>649</v>
      </c>
      <c r="C30" s="80" t="s">
        <v>18</v>
      </c>
    </row>
    <row r="31" spans="1:5" ht="15.75" x14ac:dyDescent="0.25">
      <c r="A31" s="80" t="s">
        <v>1005</v>
      </c>
      <c r="B31" s="80" t="s">
        <v>649</v>
      </c>
      <c r="C31" s="80" t="s">
        <v>18</v>
      </c>
    </row>
    <row r="32" spans="1:5" ht="15.75" x14ac:dyDescent="0.25">
      <c r="A32" s="80" t="s">
        <v>565</v>
      </c>
      <c r="B32" s="80" t="s">
        <v>649</v>
      </c>
      <c r="C32" s="80" t="s">
        <v>16</v>
      </c>
    </row>
    <row r="33" spans="1:5" ht="15.75" x14ac:dyDescent="0.25">
      <c r="A33" s="80" t="s">
        <v>202</v>
      </c>
      <c r="B33" s="80" t="s">
        <v>649</v>
      </c>
      <c r="C33" s="80" t="s">
        <v>18</v>
      </c>
    </row>
    <row r="34" spans="1:5" ht="15.75" x14ac:dyDescent="0.25">
      <c r="A34" s="80" t="s">
        <v>203</v>
      </c>
      <c r="B34" s="80" t="s">
        <v>649</v>
      </c>
      <c r="C34" s="80" t="s">
        <v>13</v>
      </c>
      <c r="D34" s="349" t="s">
        <v>447</v>
      </c>
      <c r="E34" s="353" t="s">
        <v>479</v>
      </c>
    </row>
    <row r="35" spans="1:5" ht="15.75" x14ac:dyDescent="0.25">
      <c r="A35" s="80" t="s">
        <v>1024</v>
      </c>
      <c r="B35" s="80" t="s">
        <v>649</v>
      </c>
      <c r="C35" s="80" t="s">
        <v>21</v>
      </c>
    </row>
    <row r="36" spans="1:5" ht="15.75" x14ac:dyDescent="0.25">
      <c r="A36" s="80" t="s">
        <v>962</v>
      </c>
      <c r="B36" s="80" t="s">
        <v>649</v>
      </c>
      <c r="C36" s="80" t="s">
        <v>13</v>
      </c>
      <c r="D36" s="350" t="s">
        <v>447</v>
      </c>
      <c r="E36" s="353" t="s">
        <v>24</v>
      </c>
    </row>
    <row r="37" spans="1:5" ht="15.75" x14ac:dyDescent="0.25">
      <c r="A37" s="80" t="s">
        <v>967</v>
      </c>
      <c r="B37" s="80" t="s">
        <v>649</v>
      </c>
      <c r="C37" s="80" t="s">
        <v>13</v>
      </c>
      <c r="D37" s="346" t="s">
        <v>24</v>
      </c>
      <c r="E37" s="353" t="s">
        <v>447</v>
      </c>
    </row>
    <row r="38" spans="1:5" ht="15.75" x14ac:dyDescent="0.25">
      <c r="A38" s="80" t="s">
        <v>970</v>
      </c>
      <c r="B38" s="80" t="s">
        <v>649</v>
      </c>
      <c r="C38" s="80" t="s">
        <v>13</v>
      </c>
      <c r="D38" s="1" t="s">
        <v>23</v>
      </c>
      <c r="E38" s="347" t="s">
        <v>24</v>
      </c>
    </row>
    <row r="39" spans="1:5" ht="15.75" x14ac:dyDescent="0.25">
      <c r="A39" s="80" t="s">
        <v>1003</v>
      </c>
      <c r="B39" s="80" t="s">
        <v>649</v>
      </c>
      <c r="C39" s="80" t="s">
        <v>18</v>
      </c>
    </row>
    <row r="40" spans="1:5" ht="15.75" x14ac:dyDescent="0.25">
      <c r="A40" s="80" t="s">
        <v>1035</v>
      </c>
      <c r="B40" s="80" t="s">
        <v>650</v>
      </c>
      <c r="C40" s="80" t="s">
        <v>21</v>
      </c>
    </row>
    <row r="41" spans="1:5" ht="15.75" x14ac:dyDescent="0.25">
      <c r="A41" s="80" t="s">
        <v>988</v>
      </c>
      <c r="B41" s="80" t="s">
        <v>650</v>
      </c>
      <c r="C41" s="80" t="s">
        <v>18</v>
      </c>
    </row>
    <row r="42" spans="1:5" ht="15.75" x14ac:dyDescent="0.25">
      <c r="A42" s="80" t="s">
        <v>1290</v>
      </c>
      <c r="B42" s="80" t="s">
        <v>650</v>
      </c>
      <c r="C42" s="80" t="s">
        <v>13</v>
      </c>
      <c r="D42" s="353" t="s">
        <v>447</v>
      </c>
      <c r="E42" s="353" t="s">
        <v>479</v>
      </c>
    </row>
    <row r="43" spans="1:5" ht="15.75" x14ac:dyDescent="0.25">
      <c r="A43" s="80" t="s">
        <v>1291</v>
      </c>
      <c r="B43" s="80" t="s">
        <v>650</v>
      </c>
      <c r="C43" s="80" t="s">
        <v>13</v>
      </c>
      <c r="D43" s="1" t="s">
        <v>23</v>
      </c>
      <c r="E43" s="353" t="s">
        <v>479</v>
      </c>
    </row>
    <row r="44" spans="1:5" ht="15.75" x14ac:dyDescent="0.25">
      <c r="A44" s="80" t="s">
        <v>1009</v>
      </c>
      <c r="B44" s="80" t="s">
        <v>650</v>
      </c>
      <c r="C44" s="80" t="s">
        <v>16</v>
      </c>
    </row>
    <row r="45" spans="1:5" ht="15.75" x14ac:dyDescent="0.25">
      <c r="A45" s="80" t="s">
        <v>211</v>
      </c>
      <c r="B45" s="80" t="s">
        <v>650</v>
      </c>
      <c r="C45" s="80" t="s">
        <v>18</v>
      </c>
    </row>
    <row r="46" spans="1:5" ht="15.75" x14ac:dyDescent="0.25">
      <c r="A46" s="80" t="s">
        <v>1030</v>
      </c>
      <c r="B46" s="80" t="s">
        <v>651</v>
      </c>
      <c r="C46" s="80" t="s">
        <v>21</v>
      </c>
    </row>
    <row r="47" spans="1:5" ht="15.75" x14ac:dyDescent="0.25">
      <c r="A47" s="80" t="s">
        <v>213</v>
      </c>
      <c r="B47" s="80" t="s">
        <v>651</v>
      </c>
      <c r="C47" s="80" t="s">
        <v>16</v>
      </c>
    </row>
    <row r="48" spans="1:5" ht="15.75" x14ac:dyDescent="0.25">
      <c r="A48" s="80" t="s">
        <v>978</v>
      </c>
      <c r="B48" s="80" t="s">
        <v>651</v>
      </c>
      <c r="C48" s="80" t="s">
        <v>13</v>
      </c>
      <c r="D48" s="348" t="s">
        <v>24</v>
      </c>
      <c r="E48" s="353" t="s">
        <v>23</v>
      </c>
    </row>
    <row r="49" spans="1:5" ht="15.75" x14ac:dyDescent="0.25">
      <c r="A49" s="80" t="s">
        <v>981</v>
      </c>
      <c r="B49" s="80" t="s">
        <v>651</v>
      </c>
      <c r="C49" s="80" t="s">
        <v>13</v>
      </c>
      <c r="D49" s="353" t="s">
        <v>23</v>
      </c>
      <c r="E49" s="353" t="s">
        <v>447</v>
      </c>
    </row>
    <row r="50" spans="1:5" ht="15.75" x14ac:dyDescent="0.25">
      <c r="A50" s="80" t="s">
        <v>216</v>
      </c>
      <c r="B50" s="80" t="s">
        <v>651</v>
      </c>
      <c r="C50" s="80" t="s">
        <v>18</v>
      </c>
    </row>
    <row r="51" spans="1:5" ht="15.75" x14ac:dyDescent="0.25">
      <c r="A51" s="80" t="s">
        <v>217</v>
      </c>
      <c r="B51" s="80" t="s">
        <v>651</v>
      </c>
      <c r="C51" s="80" t="s">
        <v>18</v>
      </c>
    </row>
  </sheetData>
  <autoFilter ref="A3:D51"/>
  <mergeCells count="5">
    <mergeCell ref="E2:E3"/>
    <mergeCell ref="A2:A3"/>
    <mergeCell ref="B2:B3"/>
    <mergeCell ref="C2:C3"/>
    <mergeCell ref="D2:D3"/>
  </mergeCells>
  <conditionalFormatting sqref="A4:C51">
    <cfRule type="expression" dxfId="3" priority="9">
      <formula>$F4="Eclaireur"</formula>
    </cfRule>
    <cfRule type="expression" dxfId="2" priority="10">
      <formula>$F4="Mage"</formula>
    </cfRule>
    <cfRule type="expression" dxfId="1" priority="11">
      <formula>$F4="Guerrier"</formula>
    </cfRule>
    <cfRule type="expression" dxfId="0" priority="12">
      <formula>$F4="Soigneur"</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16</vt:i4>
      </vt:variant>
    </vt:vector>
  </HeadingPairs>
  <TitlesOfParts>
    <vt:vector size="16" baseType="lpstr">
      <vt:lpstr>Contenu</vt:lpstr>
      <vt:lpstr>Héros</vt:lpstr>
      <vt:lpstr>Guerrier</vt:lpstr>
      <vt:lpstr>Eclaireur</vt:lpstr>
      <vt:lpstr>Soigneur</vt:lpstr>
      <vt:lpstr>Mage</vt:lpstr>
      <vt:lpstr>Classes-1</vt:lpstr>
      <vt:lpstr>Classes-2</vt:lpstr>
      <vt:lpstr>Heros - classes</vt:lpstr>
      <vt:lpstr>Equipement</vt:lpstr>
      <vt:lpstr>Monstres</vt:lpstr>
      <vt:lpstr>Attributs monstres</vt:lpstr>
      <vt:lpstr>Seigneur</vt:lpstr>
      <vt:lpstr>Dés</vt:lpstr>
      <vt:lpstr>Feuil1</vt:lpstr>
      <vt:lpstr>Voyage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rtourneur</dc:creator>
  <cp:lastModifiedBy>Raphael Tourneur</cp:lastModifiedBy>
  <cp:lastPrinted>2014-05-16T11:45:22Z</cp:lastPrinted>
  <dcterms:created xsi:type="dcterms:W3CDTF">2013-11-18T10:22:48Z</dcterms:created>
  <dcterms:modified xsi:type="dcterms:W3CDTF">2015-12-15T10:30:49Z</dcterms:modified>
</cp:coreProperties>
</file>