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887e\Documents\MST\SS20\Systems Life-Cycle Costing 6103\"/>
    </mc:Choice>
  </mc:AlternateContent>
  <bookViews>
    <workbookView xWindow="0" yWindow="0" windowWidth="28800" windowHeight="12624"/>
  </bookViews>
  <sheets>
    <sheet name="Exercise1" sheetId="1" r:id="rId1"/>
    <sheet name="Exercise3" sheetId="2" r:id="rId2"/>
    <sheet name="Exercise4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E18" i="3"/>
  <c r="D18" i="3"/>
  <c r="C18" i="3"/>
  <c r="D17" i="2"/>
  <c r="D16" i="2"/>
  <c r="D15" i="2"/>
  <c r="D14" i="2"/>
  <c r="D12" i="2"/>
  <c r="D13" i="2"/>
  <c r="D11" i="2"/>
  <c r="E17" i="2"/>
  <c r="E16" i="2"/>
  <c r="E15" i="2"/>
  <c r="E14" i="2"/>
  <c r="E13" i="2"/>
  <c r="E12" i="2"/>
  <c r="E11" i="2"/>
  <c r="D10" i="2"/>
  <c r="D18" i="2"/>
  <c r="J3" i="2"/>
  <c r="N3" i="2"/>
  <c r="E20" i="3"/>
  <c r="E19" i="3"/>
  <c r="D20" i="3"/>
  <c r="C19" i="3"/>
  <c r="C20" i="3"/>
  <c r="D19" i="3"/>
  <c r="C9" i="1"/>
</calcChain>
</file>

<file path=xl/sharedStrings.xml><?xml version="1.0" encoding="utf-8"?>
<sst xmlns="http://schemas.openxmlformats.org/spreadsheetml/2006/main" count="73" uniqueCount="67">
  <si>
    <t>P = A(P/A,I,N)</t>
  </si>
  <si>
    <t xml:space="preserve">N = </t>
  </si>
  <si>
    <t xml:space="preserve">(A/P,i%,5) = </t>
  </si>
  <si>
    <t xml:space="preserve">Uniform Annual Payment ($) = </t>
  </si>
  <si>
    <t xml:space="preserve">Borrowed ($) = </t>
  </si>
  <si>
    <t>(A/P,i%,5)</t>
  </si>
  <si>
    <t>Interest (%)</t>
  </si>
  <si>
    <t xml:space="preserve">IRR (%) = </t>
  </si>
  <si>
    <t>P = A[(((1+i)^n)-1)/(((1+i)^n)*i)]</t>
  </si>
  <si>
    <t xml:space="preserve">A = </t>
  </si>
  <si>
    <t xml:space="preserve">n = </t>
  </si>
  <si>
    <t xml:space="preserve">I = </t>
  </si>
  <si>
    <t>annual payment</t>
  </si>
  <si>
    <t>number of years</t>
  </si>
  <si>
    <t>annual rate of interest</t>
  </si>
  <si>
    <t>P = A(P/A,I,n)</t>
  </si>
  <si>
    <t>First cost</t>
  </si>
  <si>
    <t>Annual maintenance cost</t>
  </si>
  <si>
    <t>Extra annual revenue</t>
  </si>
  <si>
    <t>Salvage value</t>
  </si>
  <si>
    <t>$70 + $5n per year</t>
  </si>
  <si>
    <t>$200 + $50n per year</t>
  </si>
  <si>
    <t>$600 for all years</t>
  </si>
  <si>
    <t>Project</t>
  </si>
  <si>
    <t>A</t>
  </si>
  <si>
    <t>B</t>
  </si>
  <si>
    <t>C</t>
  </si>
  <si>
    <t>Initial Investment ($)</t>
  </si>
  <si>
    <t>Annual Net Cash Flow ($/year)</t>
  </si>
  <si>
    <t>Salvage Value ($)</t>
  </si>
  <si>
    <t xml:space="preserve">B = </t>
  </si>
  <si>
    <t xml:space="preserve">C = </t>
  </si>
  <si>
    <t>-25000+6000(P/A,15%,4)+4000(P/F,15%,4)</t>
  </si>
  <si>
    <t>-50000+15000(P/A,15%,4)+20000(P/F,15%,4)</t>
  </si>
  <si>
    <t>Life (years)</t>
  </si>
  <si>
    <t>Year</t>
  </si>
  <si>
    <t>P = -$1000000+$290000(A/P,i%,5)</t>
  </si>
  <si>
    <t>$1000000=$290000(A/P,i%,5)</t>
  </si>
  <si>
    <t>Cash Flow</t>
  </si>
  <si>
    <t>2^3 = 8 for three independent projects. Decision alternatives: A, B, C, AB, AC, BC, ABC, DN. Alternative ABC not possible because exceeds $100,000 budget</t>
  </si>
  <si>
    <t>part a)</t>
  </si>
  <si>
    <t>part b)</t>
  </si>
  <si>
    <t>n</t>
  </si>
  <si>
    <t>CF for A</t>
  </si>
  <si>
    <t>CF for B</t>
  </si>
  <si>
    <t>CF for C</t>
  </si>
  <si>
    <t>PW</t>
  </si>
  <si>
    <t xml:space="preserve">I(%) = </t>
  </si>
  <si>
    <t>Projects A and B don't yield positive PW amounts. All of their bundles from part a) can be eliminated. Project C yields positive PW amounts, feasible w/ respect to budget, DN option eliminated b/c 0 PW. Project C should be selected.</t>
  </si>
  <si>
    <t>x</t>
  </si>
  <si>
    <t>I</t>
  </si>
  <si>
    <t>0 = -1050 + 600(P/F,10%,n) + 175P(P/A,10%,n) + 45(P/A,10%,n)</t>
  </si>
  <si>
    <t>I = 0.1</t>
  </si>
  <si>
    <t>P/F</t>
  </si>
  <si>
    <t>P/A</t>
  </si>
  <si>
    <t>P/G</t>
  </si>
  <si>
    <t>sum</t>
  </si>
  <si>
    <t>diff</t>
  </si>
  <si>
    <t>50n per year</t>
  </si>
  <si>
    <t>5n per year</t>
  </si>
  <si>
    <t>The equipment should be purchased for an actual useful life of 7 years because 7 &gt; the payback period between 3 and 4 years.</t>
  </si>
  <si>
    <t>-30000+9000(P/A,15%,4)-1000(P/F,15%,4)</t>
  </si>
  <si>
    <t>The payback period is between 3 and 4 years, about 3.3 years</t>
  </si>
  <si>
    <t>PV @ ?%</t>
  </si>
  <si>
    <t>BEFORE GOAL SEEK</t>
  </si>
  <si>
    <t>GOAL SEEK SETUP</t>
  </si>
  <si>
    <t>AFTER GOAL SEEK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</si>
</sst>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7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0" fillId="0" borderId="1" xfId="0" applyBorder="1"/>
    <xf numFmtId="6" fontId="0" fillId="0" borderId="1" xfId="0" applyNumberFormat="1" applyBorder="1"/>
    <xf numFmtId="0" fontId="0" fillId="0" borderId="0" xfId="0" quotePrefix="1"/>
    <xf numFmtId="8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6" fontId="0" fillId="0" borderId="0" xfId="0" applyNumberFormat="1"/>
    <xf numFmtId="0" fontId="0" fillId="0" borderId="2" xfId="0" applyFill="1" applyBorder="1"/>
    <xf numFmtId="8" fontId="0" fillId="2" borderId="0" xfId="0" applyNumberFormat="1" applyFill="1"/>
    <xf numFmtId="0" fontId="0" fillId="0" borderId="0" xfId="0" applyNumberFormat="1"/>
    <xf numFmtId="9" fontId="0" fillId="0" borderId="0" xfId="0" applyNumberFormat="1"/>
    <xf numFmtId="167" fontId="0" fillId="0" borderId="1" xfId="0" applyNumberFormat="1" applyBorder="1"/>
    <xf numFmtId="167" fontId="0" fillId="0" borderId="0" xfId="0" applyNumberFormat="1"/>
    <xf numFmtId="167" fontId="0" fillId="2" borderId="1" xfId="0" applyNumberFormat="1" applyFill="1" applyBorder="1"/>
    <xf numFmtId="10" fontId="0" fillId="0" borderId="0" xfId="0" applyNumberFormat="1"/>
    <xf numFmtId="6" fontId="0" fillId="0" borderId="0" xfId="0" applyNumberFormat="1" applyBorder="1"/>
    <xf numFmtId="6" fontId="0" fillId="0" borderId="2" xfId="0" applyNumberFormat="1" applyFill="1" applyBorder="1"/>
    <xf numFmtId="8" fontId="0" fillId="0" borderId="0" xfId="0" applyNumberFormat="1" applyBorder="1"/>
    <xf numFmtId="9" fontId="0" fillId="0" borderId="1" xfId="0" applyNumberFormat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0" borderId="0" xfId="0" applyFill="1"/>
    <xf numFmtId="10" fontId="0" fillId="0" borderId="0" xfId="0" applyNumberForma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91440</xdr:colOff>
      <xdr:row>1</xdr:row>
      <xdr:rowOff>67430</xdr:rowOff>
    </xdr:from>
    <xdr:to>
      <xdr:col>14</xdr:col>
      <xdr:colOff>533400</xdr:colOff>
      <xdr:row>19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9560" y="250310"/>
          <a:ext cx="5090160" cy="333871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</xdr:colOff>
      <xdr:row>21</xdr:row>
      <xdr:rowOff>24797</xdr:rowOff>
    </xdr:from>
    <xdr:to>
      <xdr:col>15</xdr:col>
      <xdr:colOff>68580</xdr:colOff>
      <xdr:row>37</xdr:row>
      <xdr:rowOff>41611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0980" y="3865277"/>
          <a:ext cx="5303520" cy="2942894"/>
        </a:xfrm>
        <a:prstGeom prst="rect">
          <a:avLst/>
        </a:prstGeom>
      </xdr:spPr>
    </xdr:pic>
    <xdr:clientData/>
  </xdr:twoCellAnchor>
  <xdr:twoCellAnchor editAs="oneCell">
    <xdr:from>
      <xdr:col>9</xdr:col>
      <xdr:colOff>8460</xdr:colOff>
      <xdr:row>39</xdr:row>
      <xdr:rowOff>15240</xdr:rowOff>
    </xdr:from>
    <xdr:to>
      <xdr:col>15</xdr:col>
      <xdr:colOff>282446</xdr:colOff>
      <xdr:row>55</xdr:row>
      <xdr:rowOff>53340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580" y="7147560"/>
          <a:ext cx="5531786" cy="2964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"/>
  <sheetViews>
    <sheetView tabSelected="1" zoomScale="85" zoomScaleNormal="85" workbookViewId="0">
      <selection activeCell="G19" sqref="G19"/>
    </sheetView>
  </sheetViews>
  <sheetFormatPr defaultRowHeight="14.4" x14ac:dyDescent="0.3"/>
  <cols>
    <col min="2" max="2" width="30.5546875" customWidth="1"/>
    <col min="8" max="8" width="21.21875" customWidth="1"/>
    <col min="11" max="11" width="32.21875" customWidth="1"/>
  </cols>
  <sheetData>
    <row r="1" spans="2:15" x14ac:dyDescent="0.3">
      <c r="J1" s="28" t="s">
        <v>64</v>
      </c>
      <c r="K1" s="28"/>
      <c r="L1" s="28"/>
      <c r="M1" s="28"/>
      <c r="N1" s="28"/>
      <c r="O1" s="28"/>
    </row>
    <row r="3" spans="2:15" x14ac:dyDescent="0.3">
      <c r="B3" t="s">
        <v>0</v>
      </c>
      <c r="G3" s="8" t="s">
        <v>35</v>
      </c>
      <c r="H3" s="8" t="s">
        <v>38</v>
      </c>
    </row>
    <row r="4" spans="2:15" x14ac:dyDescent="0.3">
      <c r="B4" t="s">
        <v>4</v>
      </c>
      <c r="C4">
        <v>1000000</v>
      </c>
      <c r="G4">
        <v>0</v>
      </c>
      <c r="H4" s="11">
        <v>-1000000</v>
      </c>
    </row>
    <row r="5" spans="2:15" x14ac:dyDescent="0.3">
      <c r="B5" t="s">
        <v>1</v>
      </c>
      <c r="C5">
        <v>5</v>
      </c>
      <c r="G5">
        <v>1</v>
      </c>
      <c r="H5" s="11">
        <v>290000</v>
      </c>
    </row>
    <row r="6" spans="2:15" x14ac:dyDescent="0.3">
      <c r="B6" t="s">
        <v>3</v>
      </c>
      <c r="C6">
        <v>290000</v>
      </c>
      <c r="G6">
        <v>2</v>
      </c>
      <c r="H6" s="11">
        <v>290000</v>
      </c>
    </row>
    <row r="7" spans="2:15" x14ac:dyDescent="0.3">
      <c r="B7" t="s">
        <v>36</v>
      </c>
      <c r="G7">
        <v>3</v>
      </c>
      <c r="H7" s="11">
        <v>290000</v>
      </c>
    </row>
    <row r="8" spans="2:15" x14ac:dyDescent="0.3">
      <c r="B8" t="s">
        <v>37</v>
      </c>
      <c r="G8" s="9">
        <v>4</v>
      </c>
      <c r="H8" s="20">
        <v>290000</v>
      </c>
    </row>
    <row r="9" spans="2:15" x14ac:dyDescent="0.3">
      <c r="B9" t="s">
        <v>2</v>
      </c>
      <c r="C9">
        <f>C4/H5</f>
        <v>3.4482758620689653</v>
      </c>
      <c r="G9" s="12">
        <v>5</v>
      </c>
      <c r="H9" s="21">
        <v>290000</v>
      </c>
    </row>
    <row r="10" spans="2:15" x14ac:dyDescent="0.3">
      <c r="G10" s="9" t="s">
        <v>63</v>
      </c>
      <c r="H10" s="22">
        <f>NPV(B15,H5:H9)+H4</f>
        <v>2.4319160729646683E-7</v>
      </c>
    </row>
    <row r="11" spans="2:15" x14ac:dyDescent="0.3">
      <c r="G11" s="9"/>
      <c r="H11" s="22"/>
      <c r="K11" s="7"/>
    </row>
    <row r="13" spans="2:15" x14ac:dyDescent="0.3">
      <c r="B13" s="1" t="s">
        <v>6</v>
      </c>
      <c r="C13" s="1" t="s">
        <v>5</v>
      </c>
      <c r="H13" s="19"/>
    </row>
    <row r="14" spans="2:15" x14ac:dyDescent="0.3">
      <c r="B14" s="23">
        <v>0.12</v>
      </c>
      <c r="C14" s="1">
        <v>3.6048</v>
      </c>
    </row>
    <row r="15" spans="2:15" x14ac:dyDescent="0.3">
      <c r="B15" s="24">
        <v>0.13816502917029277</v>
      </c>
      <c r="C15" s="1">
        <v>3.4481999999999999</v>
      </c>
    </row>
    <row r="16" spans="2:15" x14ac:dyDescent="0.3">
      <c r="B16" s="23">
        <v>0.14000000000000001</v>
      </c>
      <c r="C16" s="1">
        <v>3.4331</v>
      </c>
    </row>
    <row r="18" spans="2:15" x14ac:dyDescent="0.3">
      <c r="B18" s="2" t="s">
        <v>7</v>
      </c>
      <c r="C18" s="3">
        <v>13.82</v>
      </c>
    </row>
    <row r="19" spans="2:15" x14ac:dyDescent="0.3">
      <c r="B19" s="25"/>
      <c r="C19" s="26"/>
      <c r="D19" s="25"/>
      <c r="E19" s="25"/>
    </row>
    <row r="20" spans="2:15" x14ac:dyDescent="0.3">
      <c r="B20" s="25"/>
      <c r="C20" s="25"/>
      <c r="D20" s="25"/>
      <c r="E20" s="25"/>
    </row>
    <row r="21" spans="2:15" x14ac:dyDescent="0.3">
      <c r="J21" s="28" t="s">
        <v>65</v>
      </c>
      <c r="K21" s="28"/>
      <c r="L21" s="28"/>
      <c r="M21" s="28"/>
      <c r="N21" s="28"/>
      <c r="O21" s="28"/>
    </row>
    <row r="39" spans="10:15" x14ac:dyDescent="0.3">
      <c r="J39" s="28" t="s">
        <v>66</v>
      </c>
      <c r="K39" s="27"/>
      <c r="L39" s="27"/>
      <c r="M39" s="27"/>
      <c r="N39" s="27"/>
      <c r="O39" s="27"/>
    </row>
  </sheetData>
  <mergeCells count="3">
    <mergeCell ref="J1:O1"/>
    <mergeCell ref="J21:O21"/>
    <mergeCell ref="J39:O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4"/>
  <sheetViews>
    <sheetView workbookViewId="0">
      <selection activeCell="B9" sqref="B9"/>
    </sheetView>
  </sheetViews>
  <sheetFormatPr defaultRowHeight="14.4" x14ac:dyDescent="0.3"/>
  <cols>
    <col min="2" max="2" width="27" customWidth="1"/>
    <col min="3" max="3" width="20.6640625" customWidth="1"/>
    <col min="4" max="4" width="20.21875" bestFit="1" customWidth="1"/>
    <col min="5" max="5" width="22.77734375" customWidth="1"/>
    <col min="6" max="6" width="20.21875" customWidth="1"/>
    <col min="12" max="12" width="13.6640625" customWidth="1"/>
  </cols>
  <sheetData>
    <row r="2" spans="2:14" x14ac:dyDescent="0.3">
      <c r="B2" t="s">
        <v>8</v>
      </c>
      <c r="E2" s="4" t="s">
        <v>16</v>
      </c>
      <c r="F2" s="5">
        <v>1050</v>
      </c>
      <c r="G2">
        <v>1050</v>
      </c>
      <c r="I2" s="8" t="s">
        <v>56</v>
      </c>
      <c r="J2" s="8" t="s">
        <v>57</v>
      </c>
      <c r="N2" s="8" t="s">
        <v>57</v>
      </c>
    </row>
    <row r="3" spans="2:14" x14ac:dyDescent="0.3">
      <c r="B3" t="s">
        <v>9</v>
      </c>
      <c r="C3" t="s">
        <v>12</v>
      </c>
      <c r="E3" s="4" t="s">
        <v>17</v>
      </c>
      <c r="F3" s="4" t="s">
        <v>20</v>
      </c>
      <c r="G3">
        <v>70</v>
      </c>
      <c r="H3">
        <v>5</v>
      </c>
      <c r="I3">
        <v>75</v>
      </c>
      <c r="J3">
        <f>I4-I3</f>
        <v>175</v>
      </c>
      <c r="L3" t="s">
        <v>58</v>
      </c>
      <c r="M3">
        <v>50</v>
      </c>
      <c r="N3">
        <f>M3-M4</f>
        <v>45</v>
      </c>
    </row>
    <row r="4" spans="2:14" x14ac:dyDescent="0.3">
      <c r="B4" t="s">
        <v>10</v>
      </c>
      <c r="C4" t="s">
        <v>13</v>
      </c>
      <c r="E4" s="4" t="s">
        <v>18</v>
      </c>
      <c r="F4" s="4" t="s">
        <v>21</v>
      </c>
      <c r="G4">
        <v>200</v>
      </c>
      <c r="H4">
        <v>50</v>
      </c>
      <c r="I4">
        <v>250</v>
      </c>
      <c r="L4" t="s">
        <v>59</v>
      </c>
      <c r="M4">
        <v>5</v>
      </c>
    </row>
    <row r="5" spans="2:14" x14ac:dyDescent="0.3">
      <c r="B5" t="s">
        <v>52</v>
      </c>
      <c r="C5" t="s">
        <v>14</v>
      </c>
      <c r="E5" s="4" t="s">
        <v>19</v>
      </c>
      <c r="F5" s="4" t="s">
        <v>22</v>
      </c>
      <c r="G5">
        <v>600</v>
      </c>
    </row>
    <row r="6" spans="2:14" x14ac:dyDescent="0.3">
      <c r="B6" t="s">
        <v>15</v>
      </c>
      <c r="G6" t="s">
        <v>50</v>
      </c>
      <c r="H6" s="15">
        <v>0.1</v>
      </c>
    </row>
    <row r="7" spans="2:14" x14ac:dyDescent="0.3">
      <c r="B7" t="s">
        <v>51</v>
      </c>
    </row>
    <row r="9" spans="2:14" x14ac:dyDescent="0.3">
      <c r="C9" s="4" t="s">
        <v>42</v>
      </c>
      <c r="D9" s="4" t="s">
        <v>49</v>
      </c>
      <c r="E9" s="10" t="s">
        <v>49</v>
      </c>
      <c r="F9" t="s">
        <v>53</v>
      </c>
      <c r="G9" t="s">
        <v>54</v>
      </c>
      <c r="H9" t="s">
        <v>55</v>
      </c>
    </row>
    <row r="10" spans="2:14" x14ac:dyDescent="0.3">
      <c r="C10" s="4">
        <v>0</v>
      </c>
      <c r="D10" s="16">
        <f>-G2</f>
        <v>-1050</v>
      </c>
    </row>
    <row r="11" spans="2:14" x14ac:dyDescent="0.3">
      <c r="C11" s="4">
        <v>1</v>
      </c>
      <c r="D11" s="16">
        <f>D10+(G5*F11)+(J3*G11)+(N3*H11)</f>
        <v>-345.44749999999999</v>
      </c>
      <c r="E11" s="7">
        <f>D10+(G5*F11)+(J3*G11)+(N3*H11)</f>
        <v>-345.44749999999999</v>
      </c>
      <c r="F11">
        <v>0.90910000000000002</v>
      </c>
      <c r="G11">
        <v>0.90910000000000002</v>
      </c>
      <c r="H11">
        <v>0</v>
      </c>
    </row>
    <row r="12" spans="2:14" x14ac:dyDescent="0.3">
      <c r="C12" s="4">
        <v>2</v>
      </c>
      <c r="D12" s="16">
        <f>D10+(G5*F12)+(J3*G12)+(N3*H12)</f>
        <v>-213.25949999999995</v>
      </c>
      <c r="E12" s="7">
        <f>D10+(G5*F12)+(J3*G12)+(N3*H12)</f>
        <v>-213.25949999999995</v>
      </c>
      <c r="F12">
        <v>0.82640000000000002</v>
      </c>
      <c r="G12">
        <v>1.7355</v>
      </c>
      <c r="H12">
        <v>0.82640000000000002</v>
      </c>
    </row>
    <row r="13" spans="2:14" x14ac:dyDescent="0.3">
      <c r="C13" s="4">
        <v>3</v>
      </c>
      <c r="D13" s="18">
        <f>D10+(G5*F13)+(J3*G13)+(N3*H13)</f>
        <v>-59.203000000000046</v>
      </c>
      <c r="E13" s="7">
        <f>D10+(G5*F13)+(J3*G13)+(N3*H13)</f>
        <v>-59.203000000000046</v>
      </c>
      <c r="F13">
        <v>0.75129999999999997</v>
      </c>
      <c r="G13">
        <v>2.4868999999999999</v>
      </c>
      <c r="H13">
        <v>2.3290999999999999</v>
      </c>
    </row>
    <row r="14" spans="2:14" x14ac:dyDescent="0.3">
      <c r="C14" s="4">
        <v>4</v>
      </c>
      <c r="D14" s="18">
        <f>D10+(G5*F14)+(J3*G14)+(N3*H14)</f>
        <v>111.54700000000003</v>
      </c>
      <c r="E14" s="7">
        <f>D10+(G5*F14)+(J3*G14)+(N3*H14)</f>
        <v>111.54700000000003</v>
      </c>
      <c r="F14">
        <v>0.68300000000000005</v>
      </c>
      <c r="G14">
        <v>3.1699000000000002</v>
      </c>
      <c r="H14">
        <v>4.3780999999999999</v>
      </c>
    </row>
    <row r="15" spans="2:14" x14ac:dyDescent="0.3">
      <c r="C15" s="4">
        <v>5</v>
      </c>
      <c r="D15" s="16">
        <f>D10+(G5*F15)+(J3*G15)+(N3*H15)</f>
        <v>294.71099999999996</v>
      </c>
      <c r="E15" s="17">
        <f>D10+(G5*F15)+(J3*G15)+(N3*H15)</f>
        <v>294.71099999999996</v>
      </c>
      <c r="F15">
        <v>0.62090000000000001</v>
      </c>
      <c r="G15">
        <v>3.7907999999999999</v>
      </c>
      <c r="H15">
        <v>6.8617999999999997</v>
      </c>
    </row>
    <row r="16" spans="2:14" x14ac:dyDescent="0.3">
      <c r="C16" s="4">
        <v>6</v>
      </c>
      <c r="D16" s="16">
        <f>D10+(G5*F16)+(J3*G16)+(N3*H16)</f>
        <v>486.6665000000001</v>
      </c>
      <c r="E16">
        <f>D10+(G5*F16)+(J3*G16)+(N3*H16)</f>
        <v>486.6665000000001</v>
      </c>
      <c r="F16">
        <v>0.5645</v>
      </c>
      <c r="G16">
        <v>4.3552999999999997</v>
      </c>
      <c r="H16">
        <v>9.6842000000000006</v>
      </c>
    </row>
    <row r="17" spans="2:15" x14ac:dyDescent="0.3">
      <c r="C17" s="4">
        <v>7</v>
      </c>
      <c r="D17" s="16">
        <f>D10+(G5*F17)+(J3*G17)+(N3*H17)</f>
        <v>684.22950000000003</v>
      </c>
      <c r="E17">
        <f>D10+(G5*F17)+(J3*G17)+(N3*H17)</f>
        <v>684.22950000000003</v>
      </c>
      <c r="F17">
        <v>0.51319999999999999</v>
      </c>
      <c r="G17">
        <v>4.8684000000000003</v>
      </c>
      <c r="H17">
        <v>12.7631</v>
      </c>
    </row>
    <row r="18" spans="2:15" x14ac:dyDescent="0.3">
      <c r="C18" t="s">
        <v>46</v>
      </c>
      <c r="D18" s="17">
        <f>D10+NPV(H6,D11:D17)</f>
        <v>-699.76187215296704</v>
      </c>
    </row>
    <row r="19" spans="2:15" x14ac:dyDescent="0.3">
      <c r="B19" s="9"/>
      <c r="C19" s="9"/>
      <c r="D19" s="9"/>
      <c r="E19" s="9"/>
    </row>
    <row r="20" spans="2:15" x14ac:dyDescent="0.3">
      <c r="B20" s="9"/>
      <c r="C20" s="9"/>
      <c r="D20" s="9"/>
      <c r="E20" s="9"/>
      <c r="F20" s="2" t="s">
        <v>62</v>
      </c>
      <c r="G20" s="2"/>
      <c r="H20" s="2"/>
      <c r="I20" s="2"/>
      <c r="J20" s="2"/>
    </row>
    <row r="21" spans="2:15" x14ac:dyDescent="0.3">
      <c r="B21" s="9"/>
      <c r="C21" s="9"/>
      <c r="D21" s="29"/>
      <c r="E21" s="9"/>
      <c r="F21" s="2" t="s">
        <v>60</v>
      </c>
      <c r="G21" s="2"/>
      <c r="H21" s="2"/>
      <c r="I21" s="2"/>
      <c r="J21" s="2"/>
      <c r="K21" s="2"/>
      <c r="L21" s="2"/>
      <c r="M21" s="2"/>
      <c r="N21" s="2"/>
      <c r="O21" s="2"/>
    </row>
    <row r="22" spans="2:15" x14ac:dyDescent="0.3">
      <c r="B22" s="9"/>
      <c r="C22" s="29"/>
      <c r="D22" s="29"/>
      <c r="E22" s="22"/>
    </row>
    <row r="23" spans="2:15" x14ac:dyDescent="0.3">
      <c r="B23" s="9"/>
      <c r="C23" s="29"/>
      <c r="D23" s="29"/>
      <c r="E23" s="22"/>
    </row>
    <row r="24" spans="2:15" x14ac:dyDescent="0.3">
      <c r="B24" s="9"/>
      <c r="C24" s="29"/>
      <c r="D24" s="29"/>
      <c r="E24" s="9"/>
      <c r="F24" s="7"/>
    </row>
    <row r="25" spans="2:15" x14ac:dyDescent="0.3">
      <c r="B25" s="10"/>
      <c r="C25" s="29"/>
      <c r="D25" s="29"/>
      <c r="E25" s="9"/>
    </row>
    <row r="26" spans="2:15" x14ac:dyDescent="0.3">
      <c r="B26" s="10"/>
      <c r="C26" s="29"/>
      <c r="D26" s="29"/>
      <c r="E26" s="9"/>
    </row>
    <row r="27" spans="2:15" x14ac:dyDescent="0.3">
      <c r="B27" s="10"/>
      <c r="C27" s="29"/>
      <c r="D27" s="29"/>
      <c r="E27" s="9"/>
    </row>
    <row r="28" spans="2:15" x14ac:dyDescent="0.3">
      <c r="B28" s="10"/>
      <c r="C28" s="29"/>
      <c r="D28" s="29"/>
      <c r="E28" s="9"/>
    </row>
    <row r="29" spans="2:15" x14ac:dyDescent="0.3">
      <c r="B29" s="10"/>
      <c r="C29" s="29"/>
      <c r="D29" s="29"/>
      <c r="E29" s="9"/>
    </row>
    <row r="30" spans="2:15" x14ac:dyDescent="0.3">
      <c r="B30" s="9"/>
      <c r="C30" s="9"/>
      <c r="D30" s="9"/>
      <c r="E30" s="9"/>
    </row>
    <row r="31" spans="2:15" x14ac:dyDescent="0.3">
      <c r="B31" s="9"/>
      <c r="C31" s="9"/>
      <c r="D31" s="9"/>
      <c r="E31" s="9"/>
    </row>
    <row r="32" spans="2:15" x14ac:dyDescent="0.3">
      <c r="B32" s="9"/>
      <c r="C32" s="9"/>
      <c r="D32" s="9"/>
      <c r="E32" s="9"/>
    </row>
    <row r="33" spans="2:5" x14ac:dyDescent="0.3">
      <c r="B33" s="9"/>
      <c r="C33" s="9"/>
      <c r="D33" s="9"/>
      <c r="E33" s="9"/>
    </row>
    <row r="34" spans="2:5" x14ac:dyDescent="0.3">
      <c r="B34" s="9"/>
      <c r="C34" s="9"/>
      <c r="D34" s="9"/>
      <c r="E3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workbookViewId="0">
      <selection activeCell="G17" sqref="G17"/>
    </sheetView>
  </sheetViews>
  <sheetFormatPr defaultRowHeight="14.4" x14ac:dyDescent="0.3"/>
  <cols>
    <col min="3" max="3" width="37.88671875" customWidth="1"/>
    <col min="4" max="5" width="27.5546875" customWidth="1"/>
    <col min="6" max="6" width="15.5546875" customWidth="1"/>
    <col min="7" max="7" width="30.6640625" customWidth="1"/>
  </cols>
  <sheetData>
    <row r="2" spans="1:9" x14ac:dyDescent="0.3">
      <c r="B2" t="s">
        <v>23</v>
      </c>
      <c r="C2" t="s">
        <v>27</v>
      </c>
      <c r="D2" t="s">
        <v>28</v>
      </c>
      <c r="E2" t="s">
        <v>34</v>
      </c>
      <c r="F2" t="s">
        <v>29</v>
      </c>
      <c r="H2" t="s">
        <v>47</v>
      </c>
      <c r="I2" s="15">
        <v>0.15</v>
      </c>
    </row>
    <row r="3" spans="1:9" x14ac:dyDescent="0.3">
      <c r="B3" t="s">
        <v>24</v>
      </c>
      <c r="C3">
        <v>-25000</v>
      </c>
      <c r="D3">
        <v>-6000</v>
      </c>
      <c r="E3">
        <v>4</v>
      </c>
      <c r="F3">
        <v>-4000</v>
      </c>
      <c r="H3" t="s">
        <v>11</v>
      </c>
      <c r="I3">
        <v>0.15</v>
      </c>
    </row>
    <row r="4" spans="1:9" x14ac:dyDescent="0.3">
      <c r="B4" t="s">
        <v>25</v>
      </c>
      <c r="C4">
        <v>-30000</v>
      </c>
      <c r="D4">
        <v>-9000</v>
      </c>
      <c r="E4">
        <v>4</v>
      </c>
      <c r="F4">
        <v>1000</v>
      </c>
    </row>
    <row r="5" spans="1:9" x14ac:dyDescent="0.3">
      <c r="B5" t="s">
        <v>26</v>
      </c>
      <c r="C5">
        <v>-50000</v>
      </c>
      <c r="D5">
        <v>15000</v>
      </c>
      <c r="E5">
        <v>4</v>
      </c>
      <c r="F5">
        <v>20000</v>
      </c>
    </row>
    <row r="7" spans="1:9" x14ac:dyDescent="0.3">
      <c r="B7" t="s">
        <v>23</v>
      </c>
    </row>
    <row r="8" spans="1:9" x14ac:dyDescent="0.3">
      <c r="B8" t="s">
        <v>9</v>
      </c>
      <c r="C8" s="6" t="s">
        <v>32</v>
      </c>
    </row>
    <row r="9" spans="1:9" x14ac:dyDescent="0.3">
      <c r="B9" t="s">
        <v>30</v>
      </c>
      <c r="C9" s="6" t="s">
        <v>61</v>
      </c>
    </row>
    <row r="10" spans="1:9" x14ac:dyDescent="0.3">
      <c r="B10" t="s">
        <v>31</v>
      </c>
      <c r="C10" s="6" t="s">
        <v>33</v>
      </c>
    </row>
    <row r="12" spans="1:9" x14ac:dyDescent="0.3">
      <c r="A12" t="s">
        <v>40</v>
      </c>
      <c r="B12" s="2" t="s">
        <v>39</v>
      </c>
      <c r="C12" s="13"/>
      <c r="D12" s="2"/>
      <c r="E12" s="13"/>
      <c r="F12" s="13"/>
      <c r="G12" s="2"/>
    </row>
    <row r="13" spans="1:9" x14ac:dyDescent="0.3">
      <c r="A13" t="s">
        <v>41</v>
      </c>
      <c r="B13" t="s">
        <v>42</v>
      </c>
      <c r="C13" s="7" t="s">
        <v>43</v>
      </c>
      <c r="D13" t="s">
        <v>44</v>
      </c>
      <c r="E13" t="s">
        <v>45</v>
      </c>
    </row>
    <row r="14" spans="1:9" x14ac:dyDescent="0.3">
      <c r="B14">
        <v>0</v>
      </c>
      <c r="C14">
        <v>25000</v>
      </c>
      <c r="D14">
        <v>30000</v>
      </c>
      <c r="E14">
        <v>50000</v>
      </c>
    </row>
    <row r="15" spans="1:9" x14ac:dyDescent="0.3">
      <c r="B15">
        <v>1</v>
      </c>
      <c r="C15">
        <v>6000</v>
      </c>
      <c r="D15">
        <v>9000</v>
      </c>
      <c r="E15">
        <v>15000</v>
      </c>
    </row>
    <row r="16" spans="1:9" x14ac:dyDescent="0.3">
      <c r="B16">
        <v>2</v>
      </c>
      <c r="C16">
        <v>6000</v>
      </c>
      <c r="D16" s="14">
        <v>9000</v>
      </c>
      <c r="E16" s="14">
        <v>15000</v>
      </c>
    </row>
    <row r="17" spans="2:12" x14ac:dyDescent="0.3">
      <c r="B17">
        <v>3</v>
      </c>
      <c r="C17">
        <v>6000</v>
      </c>
      <c r="D17">
        <v>9000</v>
      </c>
      <c r="E17" s="14">
        <v>15000</v>
      </c>
    </row>
    <row r="18" spans="2:12" x14ac:dyDescent="0.3">
      <c r="B18">
        <v>4</v>
      </c>
      <c r="C18">
        <f>-(D3+F3)</f>
        <v>10000</v>
      </c>
      <c r="D18">
        <f>-(D4+F4)</f>
        <v>8000</v>
      </c>
      <c r="E18" s="14">
        <f>D5+F5</f>
        <v>35000</v>
      </c>
    </row>
    <row r="19" spans="2:12" x14ac:dyDescent="0.3">
      <c r="B19" t="s">
        <v>46</v>
      </c>
      <c r="C19" s="7">
        <f>(C14-PV(I2,B17,C15)-PV(I2,B18,,C18))+(2*C3)</f>
        <v>-5583.1168413492051</v>
      </c>
      <c r="D19" s="7">
        <f>(D14-PV(I3,B17,D15)-PV(I3,B18,,D18))+(2*C4)</f>
        <v>-4876.9479811750352</v>
      </c>
      <c r="E19" s="13">
        <f>(E14-PV(I3,B17,E15)-PV(I3,B18,,E18))+(2*C5)</f>
        <v>4259.7403525573318</v>
      </c>
    </row>
    <row r="20" spans="2:12" x14ac:dyDescent="0.3">
      <c r="C20" s="7">
        <f>(C14+NPV(I2,C15:C18))+(2*C3)</f>
        <v>-5583.1168413491832</v>
      </c>
      <c r="D20" s="7">
        <f>(D14+NPV(I2,D15:D18))+(C4*2)</f>
        <v>-4876.9479811750207</v>
      </c>
      <c r="E20" s="13">
        <f>(E14+NPV(I3,E15:E18))+(2*C5)</f>
        <v>4259.7403525573609</v>
      </c>
    </row>
    <row r="21" spans="2:12" x14ac:dyDescent="0.3">
      <c r="B21" s="2" t="s">
        <v>48</v>
      </c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Exercise1</vt:lpstr>
      <vt:lpstr>Exercise3</vt:lpstr>
      <vt:lpstr>Exercise4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Patton, Ryan</dc:creator>
  <cp:lastModifiedBy>Patton, Ryan</cp:lastModifiedBy>
  <dcterms:created xsi:type="dcterms:W3CDTF">2020-06-24T13:50:50Z</dcterms:created>
  <dcterms:modified xsi:type="dcterms:W3CDTF">2020-06-27T20:26:48Z</dcterms:modified>
</cp:coreProperties>
</file>