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Data/Users/RDT1/Documents/"/>
    </mc:Choice>
  </mc:AlternateContent>
  <xr:revisionPtr revIDLastSave="0" documentId="13_ncr:1_{205A8851-A79F-C142-B8F8-1A7F275E8053}" xr6:coauthVersionLast="45" xr6:coauthVersionMax="45" xr10:uidLastSave="{00000000-0000-0000-0000-000000000000}"/>
  <bookViews>
    <workbookView xWindow="160" yWindow="460" windowWidth="25440" windowHeight="15360" xr2:uid="{37D8E4B2-2A40-1E49-9F24-F0D9EBAB6DE3}"/>
  </bookViews>
  <sheets>
    <sheet name="Sheet1" sheetId="1" r:id="rId1"/>
    <sheet name="Pi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" l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30" i="1" s="1"/>
  <c r="K31" i="1" s="1"/>
  <c r="K32" i="1" s="1"/>
  <c r="K33" i="1" s="1"/>
  <c r="K34" i="1" s="1"/>
  <c r="K35" i="1" s="1"/>
  <c r="K36" i="1" s="1"/>
  <c r="K37" i="1" s="1"/>
  <c r="J16" i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32" i="1" s="1"/>
  <c r="J33" i="1" s="1"/>
  <c r="J34" i="1" s="1"/>
  <c r="J35" i="1" s="1"/>
  <c r="J36" i="1" s="1"/>
  <c r="J37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K15" i="1"/>
  <c r="J15" i="1"/>
  <c r="I15" i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H15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G15" i="1"/>
  <c r="F15" i="1"/>
  <c r="K14" i="1"/>
  <c r="J14" i="1"/>
  <c r="I14" i="1"/>
  <c r="H14" i="1"/>
  <c r="G14" i="1"/>
  <c r="F14" i="1"/>
  <c r="K13" i="1"/>
  <c r="J13" i="1"/>
  <c r="I13" i="1"/>
  <c r="H13" i="1"/>
  <c r="K12" i="1" s="1"/>
  <c r="G13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F9" i="1"/>
  <c r="F10" i="1"/>
  <c r="F11" i="1"/>
  <c r="F13" i="1"/>
  <c r="F12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B31" i="1"/>
  <c r="B32" i="1" s="1"/>
  <c r="B33" i="1" s="1"/>
  <c r="B34" i="1" s="1"/>
  <c r="B35" i="1" s="1"/>
  <c r="B36" i="1" s="1"/>
  <c r="B37" i="1" s="1"/>
  <c r="E30" i="1"/>
  <c r="D30" i="1"/>
  <c r="B30" i="1"/>
  <c r="A30" i="1"/>
  <c r="A31" i="1" s="1"/>
  <c r="A32" i="1" s="1"/>
  <c r="A33" i="1" s="1"/>
  <c r="A34" i="1" s="1"/>
  <c r="A35" i="1" s="1"/>
  <c r="A36" i="1" s="1"/>
  <c r="A37" i="1" s="1"/>
  <c r="B10" i="1" l="1"/>
  <c r="B11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E10" i="1"/>
  <c r="E9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1" i="1" l="1"/>
  <c r="B12" i="1"/>
  <c r="B13" i="1" l="1"/>
  <c r="E12" i="1"/>
  <c r="B14" i="1" l="1"/>
  <c r="E13" i="1"/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E14" i="1"/>
</calcChain>
</file>

<file path=xl/sharedStrings.xml><?xml version="1.0" encoding="utf-8"?>
<sst xmlns="http://schemas.openxmlformats.org/spreadsheetml/2006/main" count="14" uniqueCount="14">
  <si>
    <t>https://www.oakgov.com/health/information/covid-19/Pages/default.aspx</t>
  </si>
  <si>
    <t>https://www.michigan.gov/coronavirus</t>
  </si>
  <si>
    <t>Days</t>
  </si>
  <si>
    <t>https://www.michigan.gov/coronavirus/0,9753,7-406-98158---,00.html</t>
  </si>
  <si>
    <t>Michigan Press Releases</t>
  </si>
  <si>
    <t>Oakland Co Case Count</t>
  </si>
  <si>
    <t>Michigan Case Count</t>
  </si>
  <si>
    <t>Daily Case Growth Rate Multiplier Scenarios</t>
  </si>
  <si>
    <t xml:space="preserve"> </t>
  </si>
  <si>
    <t>Daily Growth Rate Multipler</t>
  </si>
  <si>
    <t>Cuml Growth Rate Multipler</t>
  </si>
  <si>
    <t>Total 
Cuml Positive Cases</t>
  </si>
  <si>
    <t>https://github.com/rtpub/MI-COVID19-Tracker-Xls?fbclid=IwAR1QBEHLmE01AnDZwk3DzI2v6b914DyQzXq3db61EpB9Io-TbFsY0YS5Wi8</t>
  </si>
  <si>
    <t>Public Posting (github)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</si>
</sst>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2" fontId="3" fillId="4" borderId="1" xfId="1" applyNumberFormat="1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2" fontId="3" fillId="9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 wrapText="1"/>
    </xf>
    <xf numFmtId="164" fontId="0" fillId="10" borderId="1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2" fillId="0" borderId="0" xfId="2"/>
    <xf numFmtId="1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6" fontId="0" fillId="11" borderId="1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5" fontId="0" fillId="11" borderId="1" xfId="1" applyNumberFormat="1" applyFont="1" applyFill="1" applyBorder="1" applyAlignment="1">
      <alignment horizontal="center" vertical="center"/>
    </xf>
    <xf numFmtId="165" fontId="0" fillId="0" borderId="3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164" fontId="3" fillId="4" borderId="0" xfId="1" applyNumberFormat="1" applyFont="1" applyFill="1" applyAlignment="1">
      <alignment horizontal="center" wrapText="1"/>
    </xf>
    <xf numFmtId="164" fontId="3" fillId="4" borderId="2" xfId="1" applyNumberFormat="1" applyFont="1" applyFill="1" applyBorder="1" applyAlignment="1">
      <alignment horizontal="center" wrapText="1"/>
    </xf>
    <xf numFmtId="2" fontId="3" fillId="4" borderId="0" xfId="0" applyNumberFormat="1" applyFont="1" applyFill="1" applyAlignment="1">
      <alignment horizontal="center" vertical="center" wrapText="1"/>
    </xf>
    <xf numFmtId="164" fontId="2" fillId="0" borderId="0" xfId="2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241300</xdr:colOff>
      <xdr:row>15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35EB64-3ABF-F645-8FCA-467F21877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5194300" cy="300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higan.gov/coronavirus" TargetMode="External"/><Relationship Id="rId2" Type="http://schemas.openxmlformats.org/officeDocument/2006/relationships/hyperlink" Target="https://www.michigan.gov/coronavirus/0,9753,7-406-98158---,00.html" TargetMode="External"/><Relationship Id="rId1" Type="http://schemas.openxmlformats.org/officeDocument/2006/relationships/hyperlink" Target="https://www.oakgov.com/health/information/covid-19/Pages/default.aspx" TargetMode="External"/><Relationship Id="rId4" Type="http://schemas.openxmlformats.org/officeDocument/2006/relationships/hyperlink" Target="https://github.com/rtpub/MI-COVID19-Tracker-Xls?fbclid=IwAR1QBEHLmE01AnDZwk3DzI2v6b914DyQzXq3db61EpB9Io-TbFsY0YS5Wi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B903-2543-2F47-BCA6-1BBD6579E86D}">
  <dimension ref="A1:N38"/>
  <sheetViews>
    <sheetView tabSelected="1" workbookViewId="0">
      <selection activeCell="N8" sqref="N8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2" max="12" width="2.33203125" customWidth="1"/>
    <col min="14" max="14" width="10.83203125" style="11"/>
  </cols>
  <sheetData>
    <row r="1" spans="1:14" x14ac:dyDescent="0.2">
      <c r="B1" t="s">
        <v>4</v>
      </c>
      <c r="E1" s="12" t="s">
        <v>3</v>
      </c>
      <c r="K1"/>
    </row>
    <row r="2" spans="1:14" x14ac:dyDescent="0.2">
      <c r="B2" t="s">
        <v>6</v>
      </c>
      <c r="E2" s="25" t="s">
        <v>1</v>
      </c>
    </row>
    <row r="3" spans="1:14" x14ac:dyDescent="0.2">
      <c r="B3" t="s">
        <v>5</v>
      </c>
      <c r="E3" s="12" t="s">
        <v>0</v>
      </c>
    </row>
    <row r="4" spans="1:14" x14ac:dyDescent="0.2">
      <c r="B4" t="s">
        <v>13</v>
      </c>
      <c r="E4" s="37" t="s">
        <v>12</v>
      </c>
    </row>
    <row r="6" spans="1:14" ht="45" customHeight="1" x14ac:dyDescent="0.2">
      <c r="B6" s="32" t="s">
        <v>2</v>
      </c>
      <c r="C6" s="32" t="s">
        <v>11</v>
      </c>
      <c r="D6" s="34" t="s">
        <v>9</v>
      </c>
      <c r="E6" s="34" t="s">
        <v>10</v>
      </c>
      <c r="F6" s="36" t="s">
        <v>7</v>
      </c>
      <c r="G6" s="36"/>
      <c r="H6" s="36"/>
      <c r="I6" s="36"/>
      <c r="J6" s="36"/>
      <c r="K6" s="36"/>
    </row>
    <row r="7" spans="1:14" ht="23" customHeight="1" x14ac:dyDescent="0.2">
      <c r="B7" s="33"/>
      <c r="C7" s="33"/>
      <c r="D7" s="35"/>
      <c r="E7" s="35"/>
      <c r="F7" s="21">
        <v>1.26</v>
      </c>
      <c r="G7" s="5">
        <v>1.32</v>
      </c>
      <c r="H7" s="6">
        <v>1.415</v>
      </c>
      <c r="I7" s="7">
        <v>2</v>
      </c>
      <c r="J7" s="8">
        <v>2.25</v>
      </c>
      <c r="K7" s="4">
        <v>2.5</v>
      </c>
    </row>
    <row r="8" spans="1:14" s="3" customFormat="1" x14ac:dyDescent="0.2">
      <c r="A8" s="13">
        <v>43900</v>
      </c>
      <c r="B8" s="9"/>
      <c r="C8" s="14">
        <v>1</v>
      </c>
      <c r="D8" s="22"/>
      <c r="E8" s="22"/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N8" s="11"/>
    </row>
    <row r="9" spans="1:14" s="3" customFormat="1" x14ac:dyDescent="0.2">
      <c r="A9" s="13">
        <f>A8+1</f>
        <v>43901</v>
      </c>
      <c r="B9" s="9">
        <v>1</v>
      </c>
      <c r="C9" s="14">
        <v>2</v>
      </c>
      <c r="D9" s="19">
        <f>IF(C9&gt;0,C9/C8,"-")</f>
        <v>2</v>
      </c>
      <c r="E9" s="17">
        <f t="shared" ref="E9:E12" si="0">IF(C9&gt;0,(C9/C$8)^(1/B9),"-")</f>
        <v>2</v>
      </c>
      <c r="F9" s="15" t="str">
        <f>IF($C10&gt;0,"",IF($C9&gt;0,$C9,F8*F$7))</f>
        <v/>
      </c>
      <c r="G9" s="15" t="str">
        <f t="shared" ref="G9:K11" si="1">IF($C10&gt;0,"",IF($C9&gt;0,$C9,G8*G$7))</f>
        <v/>
      </c>
      <c r="H9" s="15" t="str">
        <f t="shared" si="1"/>
        <v/>
      </c>
      <c r="I9" s="15" t="str">
        <f t="shared" si="1"/>
        <v/>
      </c>
      <c r="J9" s="15" t="str">
        <f t="shared" si="1"/>
        <v/>
      </c>
      <c r="K9" s="15" t="str">
        <f t="shared" si="1"/>
        <v/>
      </c>
    </row>
    <row r="10" spans="1:14" s="3" customFormat="1" x14ac:dyDescent="0.2">
      <c r="A10" s="13">
        <f t="shared" ref="A10:A37" si="2">A9+1</f>
        <v>43902</v>
      </c>
      <c r="B10" s="9">
        <f>B9+1</f>
        <v>2</v>
      </c>
      <c r="C10" s="14">
        <v>12</v>
      </c>
      <c r="D10" s="19">
        <f t="shared" ref="D10:D29" si="3">IF(C10&gt;0,C10/C9,"-")</f>
        <v>6</v>
      </c>
      <c r="E10" s="17">
        <f t="shared" si="0"/>
        <v>3.4641016151377544</v>
      </c>
      <c r="F10" s="15" t="str">
        <f>IF($C11&gt;0,"",IF($C10&gt;0,$C10,F9*F$7))</f>
        <v/>
      </c>
      <c r="G10" s="15" t="str">
        <f t="shared" si="1"/>
        <v/>
      </c>
      <c r="H10" s="15" t="str">
        <f t="shared" si="1"/>
        <v/>
      </c>
      <c r="I10" s="15" t="str">
        <f t="shared" si="1"/>
        <v/>
      </c>
      <c r="J10" s="15" t="str">
        <f t="shared" si="1"/>
        <v/>
      </c>
      <c r="K10" s="15" t="str">
        <f t="shared" si="1"/>
        <v/>
      </c>
      <c r="N10" s="11"/>
    </row>
    <row r="11" spans="1:14" s="3" customFormat="1" x14ac:dyDescent="0.2">
      <c r="A11" s="13">
        <f t="shared" si="2"/>
        <v>43903</v>
      </c>
      <c r="B11" s="26">
        <f t="shared" ref="B11:B37" si="4">B10+1</f>
        <v>3</v>
      </c>
      <c r="C11" s="27">
        <v>26</v>
      </c>
      <c r="D11" s="28">
        <f t="shared" si="3"/>
        <v>2.1666666666666665</v>
      </c>
      <c r="E11" s="29">
        <f t="shared" si="0"/>
        <v>2.9624960684073702</v>
      </c>
      <c r="F11" s="15" t="str">
        <f>IF($C12&gt;0,"",IF($C11&gt;0,$C11,F10*F$7))</f>
        <v/>
      </c>
      <c r="G11" s="15" t="str">
        <f t="shared" si="1"/>
        <v/>
      </c>
      <c r="H11" s="15" t="str">
        <f t="shared" si="1"/>
        <v/>
      </c>
      <c r="I11" s="15" t="str">
        <f t="shared" si="1"/>
        <v/>
      </c>
      <c r="J11" s="15" t="str">
        <f t="shared" si="1"/>
        <v/>
      </c>
      <c r="K11" s="15" t="str">
        <f t="shared" si="1"/>
        <v/>
      </c>
    </row>
    <row r="12" spans="1:14" s="3" customFormat="1" x14ac:dyDescent="0.2">
      <c r="A12" s="24">
        <f t="shared" si="2"/>
        <v>43904</v>
      </c>
      <c r="B12" s="10">
        <f t="shared" si="4"/>
        <v>4</v>
      </c>
      <c r="C12" s="16">
        <v>33</v>
      </c>
      <c r="D12" s="20">
        <f t="shared" si="3"/>
        <v>1.2692307692307692</v>
      </c>
      <c r="E12" s="18">
        <f t="shared" si="0"/>
        <v>2.3967817269284302</v>
      </c>
      <c r="F12" s="23" t="str">
        <f>IF(C13&gt;0,"",IF($C12&gt;0,$C12,F11*F$7))</f>
        <v/>
      </c>
      <c r="G12" s="23" t="str">
        <f t="shared" ref="G12:K12" si="5">IF(D13&gt;0,"",IF($C12&gt;0,$C12,G11*G$7))</f>
        <v/>
      </c>
      <c r="H12" s="23" t="str">
        <f t="shared" si="5"/>
        <v/>
      </c>
      <c r="I12" s="23" t="str">
        <f t="shared" si="5"/>
        <v/>
      </c>
      <c r="J12" s="23" t="str">
        <f t="shared" si="5"/>
        <v/>
      </c>
      <c r="K12" s="23" t="str">
        <f t="shared" si="5"/>
        <v/>
      </c>
      <c r="N12" s="11"/>
    </row>
    <row r="13" spans="1:14" s="3" customFormat="1" x14ac:dyDescent="0.2">
      <c r="A13" s="24">
        <f t="shared" si="2"/>
        <v>43905</v>
      </c>
      <c r="B13" s="10">
        <f t="shared" si="4"/>
        <v>5</v>
      </c>
      <c r="C13" s="16">
        <v>53</v>
      </c>
      <c r="D13" s="20">
        <f t="shared" si="3"/>
        <v>1.606060606060606</v>
      </c>
      <c r="E13" s="18">
        <f>IF(C13&gt;0,(C13/C$8)^(1/B13),"-")</f>
        <v>2.2123568222761167</v>
      </c>
      <c r="F13" s="23" t="str">
        <f>IF($C14&gt;0,"",IF($C13&gt;0,$C13,F12*F$7))</f>
        <v/>
      </c>
      <c r="G13" s="23" t="str">
        <f t="shared" ref="G13:K14" si="6">IF($C14&gt;0,"",IF($C13&gt;0,$C13,G12*G$7))</f>
        <v/>
      </c>
      <c r="H13" s="23" t="str">
        <f t="shared" si="6"/>
        <v/>
      </c>
      <c r="I13" s="23" t="str">
        <f t="shared" si="6"/>
        <v/>
      </c>
      <c r="J13" s="23" t="str">
        <f t="shared" si="6"/>
        <v/>
      </c>
      <c r="K13" s="23" t="str">
        <f t="shared" si="6"/>
        <v/>
      </c>
    </row>
    <row r="14" spans="1:14" s="3" customFormat="1" x14ac:dyDescent="0.2">
      <c r="A14" s="13">
        <f t="shared" si="2"/>
        <v>43906</v>
      </c>
      <c r="B14" s="9">
        <f t="shared" si="4"/>
        <v>6</v>
      </c>
      <c r="C14" s="14">
        <v>65</v>
      </c>
      <c r="D14" s="19">
        <f t="shared" si="3"/>
        <v>1.2264150943396226</v>
      </c>
      <c r="E14" s="17">
        <f t="shared" ref="E14:E29" si="7">IF(C14&gt;0,(C14/C$8)^(1/B14),"-")</f>
        <v>2.0051747451504212</v>
      </c>
      <c r="F14" s="15">
        <f>IF($C15&gt;0,"",IF($C14&gt;0,$C14,F13*F$7))</f>
        <v>65</v>
      </c>
      <c r="G14" s="15">
        <f t="shared" si="6"/>
        <v>65</v>
      </c>
      <c r="H14" s="15">
        <f t="shared" si="6"/>
        <v>65</v>
      </c>
      <c r="I14" s="15">
        <f t="shared" si="6"/>
        <v>65</v>
      </c>
      <c r="J14" s="15">
        <f t="shared" si="6"/>
        <v>65</v>
      </c>
      <c r="K14" s="15">
        <f t="shared" si="6"/>
        <v>65</v>
      </c>
      <c r="N14" s="11"/>
    </row>
    <row r="15" spans="1:14" s="3" customFormat="1" x14ac:dyDescent="0.2">
      <c r="A15" s="13">
        <f t="shared" si="2"/>
        <v>43907</v>
      </c>
      <c r="B15" s="9">
        <f t="shared" si="4"/>
        <v>7</v>
      </c>
      <c r="C15" s="14"/>
      <c r="D15" s="19" t="str">
        <f t="shared" si="3"/>
        <v>-</v>
      </c>
      <c r="E15" s="17" t="str">
        <f t="shared" si="7"/>
        <v>-</v>
      </c>
      <c r="F15" s="15">
        <f t="shared" ref="F15:F37" si="8">IF($C16&gt;0,"",IF($C15&gt;0,$C15,F14*F$7))</f>
        <v>81.900000000000006</v>
      </c>
      <c r="G15" s="15">
        <f t="shared" ref="G15:G37" si="9">IF($C16&gt;0,"",IF($C15&gt;0,$C15,G14*G$7))</f>
        <v>85.8</v>
      </c>
      <c r="H15" s="15">
        <f t="shared" ref="H15:H37" si="10">IF($C16&gt;0,"",IF($C15&gt;0,$C15,H14*H$7))</f>
        <v>91.975000000000009</v>
      </c>
      <c r="I15" s="15">
        <f t="shared" ref="I15:I37" si="11">IF($C16&gt;0,"",IF($C15&gt;0,$C15,I14*I$7))</f>
        <v>130</v>
      </c>
      <c r="J15" s="15">
        <f t="shared" ref="J15:J37" si="12">IF($C16&gt;0,"",IF($C15&gt;0,$C15,J14*J$7))</f>
        <v>146.25</v>
      </c>
      <c r="K15" s="15">
        <f t="shared" ref="K15:K37" si="13">IF($C16&gt;0,"",IF($C15&gt;0,$C15,K14*K$7))</f>
        <v>162.5</v>
      </c>
      <c r="N15" s="11"/>
    </row>
    <row r="16" spans="1:14" s="3" customFormat="1" x14ac:dyDescent="0.2">
      <c r="A16" s="13">
        <f t="shared" si="2"/>
        <v>43908</v>
      </c>
      <c r="B16" s="9">
        <f t="shared" si="4"/>
        <v>8</v>
      </c>
      <c r="C16" s="14"/>
      <c r="D16" s="19" t="str">
        <f t="shared" si="3"/>
        <v>-</v>
      </c>
      <c r="E16" s="17" t="str">
        <f t="shared" si="7"/>
        <v>-</v>
      </c>
      <c r="F16" s="15">
        <f t="shared" si="8"/>
        <v>103.194</v>
      </c>
      <c r="G16" s="15">
        <f t="shared" si="9"/>
        <v>113.256</v>
      </c>
      <c r="H16" s="15">
        <f t="shared" si="10"/>
        <v>130.14462500000002</v>
      </c>
      <c r="I16" s="15">
        <f t="shared" si="11"/>
        <v>260</v>
      </c>
      <c r="J16" s="15">
        <f t="shared" si="12"/>
        <v>329.0625</v>
      </c>
      <c r="K16" s="15">
        <f t="shared" si="13"/>
        <v>406.25</v>
      </c>
      <c r="N16" s="11"/>
    </row>
    <row r="17" spans="1:14" s="3" customFormat="1" x14ac:dyDescent="0.2">
      <c r="A17" s="13">
        <f t="shared" si="2"/>
        <v>43909</v>
      </c>
      <c r="B17" s="9">
        <f t="shared" si="4"/>
        <v>9</v>
      </c>
      <c r="C17" s="14"/>
      <c r="D17" s="19" t="str">
        <f t="shared" si="3"/>
        <v>-</v>
      </c>
      <c r="E17" s="17" t="str">
        <f t="shared" si="7"/>
        <v>-</v>
      </c>
      <c r="F17" s="15">
        <f t="shared" si="8"/>
        <v>130.02444</v>
      </c>
      <c r="G17" s="15">
        <f t="shared" si="9"/>
        <v>149.49791999999999</v>
      </c>
      <c r="H17" s="15">
        <f t="shared" si="10"/>
        <v>184.15464437500003</v>
      </c>
      <c r="I17" s="15">
        <f t="shared" si="11"/>
        <v>520</v>
      </c>
      <c r="J17" s="15">
        <f t="shared" si="12"/>
        <v>740.390625</v>
      </c>
      <c r="K17" s="15">
        <f t="shared" si="13"/>
        <v>1015.625</v>
      </c>
      <c r="N17" s="11"/>
    </row>
    <row r="18" spans="1:14" s="3" customFormat="1" x14ac:dyDescent="0.2">
      <c r="A18" s="13">
        <f t="shared" si="2"/>
        <v>43910</v>
      </c>
      <c r="B18" s="26">
        <f t="shared" si="4"/>
        <v>10</v>
      </c>
      <c r="C18" s="27"/>
      <c r="D18" s="28" t="str">
        <f t="shared" si="3"/>
        <v>-</v>
      </c>
      <c r="E18" s="29" t="str">
        <f t="shared" si="7"/>
        <v>-</v>
      </c>
      <c r="F18" s="30">
        <f t="shared" si="8"/>
        <v>163.8307944</v>
      </c>
      <c r="G18" s="30">
        <f t="shared" si="9"/>
        <v>197.33725440000001</v>
      </c>
      <c r="H18" s="30">
        <f t="shared" si="10"/>
        <v>260.57882179062506</v>
      </c>
      <c r="I18" s="30">
        <f t="shared" si="11"/>
        <v>1040</v>
      </c>
      <c r="J18" s="30">
        <f t="shared" si="12"/>
        <v>1665.87890625</v>
      </c>
      <c r="K18" s="30">
        <f t="shared" si="13"/>
        <v>2539.0625</v>
      </c>
      <c r="N18" s="11"/>
    </row>
    <row r="19" spans="1:14" s="3" customFormat="1" x14ac:dyDescent="0.2">
      <c r="A19" s="24">
        <f t="shared" si="2"/>
        <v>43911</v>
      </c>
      <c r="B19" s="10">
        <f t="shared" si="4"/>
        <v>11</v>
      </c>
      <c r="C19" s="16"/>
      <c r="D19" s="20" t="str">
        <f t="shared" si="3"/>
        <v>-</v>
      </c>
      <c r="E19" s="18" t="str">
        <f t="shared" si="7"/>
        <v>-</v>
      </c>
      <c r="F19" s="23">
        <f t="shared" si="8"/>
        <v>206.42680094400001</v>
      </c>
      <c r="G19" s="23">
        <f t="shared" si="9"/>
        <v>260.48517580800001</v>
      </c>
      <c r="H19" s="23">
        <f t="shared" si="10"/>
        <v>368.71903283373445</v>
      </c>
      <c r="I19" s="23">
        <f t="shared" si="11"/>
        <v>2080</v>
      </c>
      <c r="J19" s="23">
        <f t="shared" si="12"/>
        <v>3748.2275390625</v>
      </c>
      <c r="K19" s="23">
        <f t="shared" si="13"/>
        <v>6347.65625</v>
      </c>
      <c r="N19" s="11"/>
    </row>
    <row r="20" spans="1:14" s="3" customFormat="1" x14ac:dyDescent="0.2">
      <c r="A20" s="24">
        <f t="shared" si="2"/>
        <v>43912</v>
      </c>
      <c r="B20" s="10">
        <f t="shared" si="4"/>
        <v>12</v>
      </c>
      <c r="C20" s="16"/>
      <c r="D20" s="20" t="str">
        <f t="shared" si="3"/>
        <v>-</v>
      </c>
      <c r="E20" s="18" t="str">
        <f t="shared" si="7"/>
        <v>-</v>
      </c>
      <c r="F20" s="23">
        <f t="shared" si="8"/>
        <v>260.09776918943999</v>
      </c>
      <c r="G20" s="23">
        <f t="shared" si="9"/>
        <v>343.84043206656003</v>
      </c>
      <c r="H20" s="23">
        <f t="shared" si="10"/>
        <v>521.73743145973424</v>
      </c>
      <c r="I20" s="23">
        <f t="shared" si="11"/>
        <v>4160</v>
      </c>
      <c r="J20" s="23">
        <f t="shared" si="12"/>
        <v>8433.511962890625</v>
      </c>
      <c r="K20" s="23">
        <f t="shared" si="13"/>
        <v>15869.140625</v>
      </c>
      <c r="N20" s="11"/>
    </row>
    <row r="21" spans="1:14" s="3" customFormat="1" x14ac:dyDescent="0.2">
      <c r="A21" s="13">
        <f t="shared" si="2"/>
        <v>43913</v>
      </c>
      <c r="B21" s="9">
        <f t="shared" si="4"/>
        <v>13</v>
      </c>
      <c r="C21" s="14"/>
      <c r="D21" s="19" t="str">
        <f t="shared" si="3"/>
        <v>-</v>
      </c>
      <c r="E21" s="17" t="str">
        <f t="shared" si="7"/>
        <v>-</v>
      </c>
      <c r="F21" s="15">
        <f t="shared" si="8"/>
        <v>327.72318917869438</v>
      </c>
      <c r="G21" s="15">
        <f t="shared" si="9"/>
        <v>453.86937032785926</v>
      </c>
      <c r="H21" s="15">
        <f t="shared" si="10"/>
        <v>738.25846551552399</v>
      </c>
      <c r="I21" s="15">
        <f t="shared" si="11"/>
        <v>8320</v>
      </c>
      <c r="J21" s="15">
        <f t="shared" si="12"/>
        <v>18975.401916503906</v>
      </c>
      <c r="K21" s="15">
        <f t="shared" si="13"/>
        <v>39672.8515625</v>
      </c>
      <c r="N21" s="11"/>
    </row>
    <row r="22" spans="1:14" s="3" customFormat="1" x14ac:dyDescent="0.2">
      <c r="A22" s="13">
        <f t="shared" si="2"/>
        <v>43914</v>
      </c>
      <c r="B22" s="9">
        <f t="shared" si="4"/>
        <v>14</v>
      </c>
      <c r="C22" s="14"/>
      <c r="D22" s="19" t="str">
        <f t="shared" si="3"/>
        <v>-</v>
      </c>
      <c r="E22" s="17" t="str">
        <f t="shared" si="7"/>
        <v>-</v>
      </c>
      <c r="F22" s="15">
        <f t="shared" si="8"/>
        <v>412.9312183651549</v>
      </c>
      <c r="G22" s="15">
        <f t="shared" si="9"/>
        <v>599.10756883277429</v>
      </c>
      <c r="H22" s="15">
        <f t="shared" si="10"/>
        <v>1044.6357287044664</v>
      </c>
      <c r="I22" s="15">
        <f t="shared" si="11"/>
        <v>16640</v>
      </c>
      <c r="J22" s="15">
        <f t="shared" si="12"/>
        <v>42694.654312133789</v>
      </c>
      <c r="K22" s="15">
        <f t="shared" si="13"/>
        <v>99182.12890625</v>
      </c>
      <c r="N22" s="11"/>
    </row>
    <row r="23" spans="1:14" s="3" customFormat="1" x14ac:dyDescent="0.2">
      <c r="A23" s="13">
        <f t="shared" si="2"/>
        <v>43915</v>
      </c>
      <c r="B23" s="9">
        <f t="shared" si="4"/>
        <v>15</v>
      </c>
      <c r="C23" s="14"/>
      <c r="D23" s="19" t="str">
        <f t="shared" si="3"/>
        <v>-</v>
      </c>
      <c r="E23" s="17" t="str">
        <f t="shared" si="7"/>
        <v>-</v>
      </c>
      <c r="F23" s="15">
        <f t="shared" si="8"/>
        <v>520.29333514009522</v>
      </c>
      <c r="G23" s="15">
        <f t="shared" si="9"/>
        <v>790.82199085926209</v>
      </c>
      <c r="H23" s="15">
        <f t="shared" si="10"/>
        <v>1478.1595561168199</v>
      </c>
      <c r="I23" s="15">
        <f t="shared" si="11"/>
        <v>33280</v>
      </c>
      <c r="J23" s="15">
        <f t="shared" si="12"/>
        <v>96062.972202301025</v>
      </c>
      <c r="K23" s="15">
        <f t="shared" si="13"/>
        <v>247955.322265625</v>
      </c>
      <c r="N23" s="11"/>
    </row>
    <row r="24" spans="1:14" s="3" customFormat="1" x14ac:dyDescent="0.2">
      <c r="A24" s="13">
        <f t="shared" si="2"/>
        <v>43916</v>
      </c>
      <c r="B24" s="9">
        <f t="shared" si="4"/>
        <v>16</v>
      </c>
      <c r="C24" s="14"/>
      <c r="D24" s="19" t="str">
        <f t="shared" si="3"/>
        <v>-</v>
      </c>
      <c r="E24" s="17" t="str">
        <f t="shared" si="7"/>
        <v>-</v>
      </c>
      <c r="F24" s="15">
        <f t="shared" si="8"/>
        <v>655.56960227651996</v>
      </c>
      <c r="G24" s="15">
        <f t="shared" si="9"/>
        <v>1043.8850279342259</v>
      </c>
      <c r="H24" s="15">
        <f t="shared" si="10"/>
        <v>2091.5957719053004</v>
      </c>
      <c r="I24" s="15">
        <f t="shared" si="11"/>
        <v>66560</v>
      </c>
      <c r="J24" s="15">
        <f t="shared" si="12"/>
        <v>216141.68745517731</v>
      </c>
      <c r="K24" s="15">
        <f t="shared" si="13"/>
        <v>619888.3056640625</v>
      </c>
      <c r="N24" s="11"/>
    </row>
    <row r="25" spans="1:14" s="3" customFormat="1" x14ac:dyDescent="0.2">
      <c r="A25" s="13">
        <f t="shared" si="2"/>
        <v>43917</v>
      </c>
      <c r="B25" s="26">
        <f t="shared" si="4"/>
        <v>17</v>
      </c>
      <c r="C25" s="27"/>
      <c r="D25" s="28" t="str">
        <f t="shared" si="3"/>
        <v>-</v>
      </c>
      <c r="E25" s="29" t="str">
        <f t="shared" si="7"/>
        <v>-</v>
      </c>
      <c r="F25" s="30">
        <f t="shared" si="8"/>
        <v>826.01769886841521</v>
      </c>
      <c r="G25" s="30">
        <f t="shared" si="9"/>
        <v>1377.9282368731783</v>
      </c>
      <c r="H25" s="30">
        <f t="shared" si="10"/>
        <v>2959.6080172460001</v>
      </c>
      <c r="I25" s="30">
        <f t="shared" si="11"/>
        <v>133120</v>
      </c>
      <c r="J25" s="30">
        <f t="shared" si="12"/>
        <v>486318.79677414894</v>
      </c>
      <c r="K25" s="30">
        <f t="shared" si="13"/>
        <v>1549720.7641601562</v>
      </c>
      <c r="N25" s="11"/>
    </row>
    <row r="26" spans="1:14" s="3" customFormat="1" x14ac:dyDescent="0.2">
      <c r="A26" s="24">
        <f t="shared" si="2"/>
        <v>43918</v>
      </c>
      <c r="B26" s="10">
        <f t="shared" si="4"/>
        <v>18</v>
      </c>
      <c r="C26" s="16"/>
      <c r="D26" s="20" t="str">
        <f t="shared" si="3"/>
        <v>-</v>
      </c>
      <c r="E26" s="18" t="str">
        <f t="shared" si="7"/>
        <v>-</v>
      </c>
      <c r="F26" s="23">
        <f t="shared" si="8"/>
        <v>1040.7823005742032</v>
      </c>
      <c r="G26" s="23">
        <f t="shared" si="9"/>
        <v>1818.8652726725954</v>
      </c>
      <c r="H26" s="23">
        <f t="shared" si="10"/>
        <v>4187.8453444030902</v>
      </c>
      <c r="I26" s="23">
        <f t="shared" si="11"/>
        <v>266240</v>
      </c>
      <c r="J26" s="23">
        <f t="shared" si="12"/>
        <v>1094217.2927418351</v>
      </c>
      <c r="K26" s="23">
        <f t="shared" si="13"/>
        <v>3874301.9104003906</v>
      </c>
      <c r="N26" s="11"/>
    </row>
    <row r="27" spans="1:14" s="3" customFormat="1" x14ac:dyDescent="0.2">
      <c r="A27" s="24">
        <f t="shared" si="2"/>
        <v>43919</v>
      </c>
      <c r="B27" s="10">
        <f t="shared" si="4"/>
        <v>19</v>
      </c>
      <c r="C27" s="16"/>
      <c r="D27" s="20" t="str">
        <f t="shared" si="3"/>
        <v>-</v>
      </c>
      <c r="E27" s="18" t="str">
        <f t="shared" si="7"/>
        <v>-</v>
      </c>
      <c r="F27" s="23">
        <f t="shared" si="8"/>
        <v>1311.385698723496</v>
      </c>
      <c r="G27" s="23">
        <f t="shared" si="9"/>
        <v>2400.9021599278262</v>
      </c>
      <c r="H27" s="23">
        <f t="shared" si="10"/>
        <v>5925.8011623303728</v>
      </c>
      <c r="I27" s="23">
        <f t="shared" si="11"/>
        <v>532480</v>
      </c>
      <c r="J27" s="23">
        <f t="shared" si="12"/>
        <v>2461988.908669129</v>
      </c>
      <c r="K27" s="23">
        <f t="shared" si="13"/>
        <v>9685754.7760009766</v>
      </c>
      <c r="N27" s="11"/>
    </row>
    <row r="28" spans="1:14" x14ac:dyDescent="0.2">
      <c r="A28" s="13">
        <f t="shared" si="2"/>
        <v>43920</v>
      </c>
      <c r="B28" s="9">
        <f t="shared" si="4"/>
        <v>20</v>
      </c>
      <c r="C28" s="14"/>
      <c r="D28" s="19" t="str">
        <f t="shared" si="3"/>
        <v>-</v>
      </c>
      <c r="E28" s="17" t="str">
        <f t="shared" si="7"/>
        <v>-</v>
      </c>
      <c r="F28" s="15">
        <f t="shared" si="8"/>
        <v>1652.3459803916051</v>
      </c>
      <c r="G28" s="15">
        <f t="shared" si="9"/>
        <v>3169.1908511047309</v>
      </c>
      <c r="H28" s="15">
        <f t="shared" si="10"/>
        <v>8385.0086446974783</v>
      </c>
      <c r="I28" s="15">
        <f t="shared" si="11"/>
        <v>1064960</v>
      </c>
      <c r="J28" s="15">
        <f t="shared" si="12"/>
        <v>5539475.0445055403</v>
      </c>
      <c r="K28" s="15">
        <f t="shared" si="13"/>
        <v>24214386.940002441</v>
      </c>
    </row>
    <row r="29" spans="1:14" x14ac:dyDescent="0.2">
      <c r="A29" s="13">
        <f t="shared" si="2"/>
        <v>43921</v>
      </c>
      <c r="B29" s="9">
        <f t="shared" si="4"/>
        <v>21</v>
      </c>
      <c r="C29" s="14"/>
      <c r="D29" s="19" t="str">
        <f t="shared" si="3"/>
        <v>-</v>
      </c>
      <c r="E29" s="17" t="str">
        <f t="shared" si="7"/>
        <v>-</v>
      </c>
      <c r="F29" s="15">
        <f t="shared" si="8"/>
        <v>2081.9559352934225</v>
      </c>
      <c r="G29" s="15">
        <f t="shared" si="9"/>
        <v>4183.331923458245</v>
      </c>
      <c r="H29" s="15">
        <f t="shared" si="10"/>
        <v>11864.787232246932</v>
      </c>
      <c r="I29" s="15">
        <f t="shared" si="11"/>
        <v>2129920</v>
      </c>
      <c r="J29" s="15"/>
      <c r="K29" s="15"/>
    </row>
    <row r="30" spans="1:14" x14ac:dyDescent="0.2">
      <c r="A30" s="13">
        <f t="shared" si="2"/>
        <v>43922</v>
      </c>
      <c r="B30" s="9">
        <f t="shared" si="4"/>
        <v>22</v>
      </c>
      <c r="C30" s="14"/>
      <c r="D30" s="19" t="str">
        <f t="shared" ref="D30:D37" si="14">IF(C30&gt;0,C30/C29,"-")</f>
        <v>-</v>
      </c>
      <c r="E30" s="17" t="str">
        <f t="shared" ref="E30:E37" si="15">IF(C30&gt;0,(C30/C$8)^(1/B30),"-")</f>
        <v>-</v>
      </c>
      <c r="F30" s="15">
        <f t="shared" si="8"/>
        <v>2623.2644784697122</v>
      </c>
      <c r="G30" s="15">
        <f t="shared" si="9"/>
        <v>5521.9981389648838</v>
      </c>
      <c r="H30" s="15">
        <f t="shared" si="10"/>
        <v>16788.673933629409</v>
      </c>
      <c r="I30" s="15">
        <f t="shared" si="11"/>
        <v>4259840</v>
      </c>
      <c r="J30" s="15"/>
      <c r="K30" s="15">
        <f t="shared" si="13"/>
        <v>0</v>
      </c>
    </row>
    <row r="31" spans="1:14" x14ac:dyDescent="0.2">
      <c r="A31" s="13">
        <f t="shared" si="2"/>
        <v>43923</v>
      </c>
      <c r="B31" s="9">
        <f t="shared" si="4"/>
        <v>23</v>
      </c>
      <c r="C31" s="14"/>
      <c r="D31" s="19" t="str">
        <f t="shared" si="14"/>
        <v>-</v>
      </c>
      <c r="E31" s="17" t="str">
        <f t="shared" si="15"/>
        <v>-</v>
      </c>
      <c r="F31" s="15">
        <f t="shared" si="8"/>
        <v>3305.3132428718372</v>
      </c>
      <c r="G31" s="15">
        <f t="shared" si="9"/>
        <v>7289.0375434336465</v>
      </c>
      <c r="H31" s="15">
        <f t="shared" si="10"/>
        <v>23755.973616085616</v>
      </c>
      <c r="I31" s="15">
        <f t="shared" si="11"/>
        <v>8519680</v>
      </c>
      <c r="J31" s="15"/>
      <c r="K31" s="15">
        <f t="shared" si="13"/>
        <v>0</v>
      </c>
    </row>
    <row r="32" spans="1:14" x14ac:dyDescent="0.2">
      <c r="A32" s="13">
        <f t="shared" si="2"/>
        <v>43924</v>
      </c>
      <c r="B32" s="9">
        <f t="shared" si="4"/>
        <v>24</v>
      </c>
      <c r="C32" s="14"/>
      <c r="D32" s="19" t="str">
        <f t="shared" si="14"/>
        <v>-</v>
      </c>
      <c r="E32" s="17" t="str">
        <f t="shared" si="15"/>
        <v>-</v>
      </c>
      <c r="F32" s="15">
        <f t="shared" si="8"/>
        <v>4164.6946860185153</v>
      </c>
      <c r="G32" s="15">
        <f t="shared" si="9"/>
        <v>9621.5295573324147</v>
      </c>
      <c r="H32" s="15">
        <f t="shared" si="10"/>
        <v>33614.70266676115</v>
      </c>
      <c r="I32" s="15">
        <f t="shared" si="11"/>
        <v>17039360</v>
      </c>
      <c r="J32" s="15">
        <f t="shared" si="12"/>
        <v>0</v>
      </c>
      <c r="K32" s="15">
        <f t="shared" si="13"/>
        <v>0</v>
      </c>
    </row>
    <row r="33" spans="1:11" x14ac:dyDescent="0.2">
      <c r="A33" s="24">
        <f t="shared" si="2"/>
        <v>43925</v>
      </c>
      <c r="B33" s="10">
        <f t="shared" si="4"/>
        <v>25</v>
      </c>
      <c r="C33" s="16"/>
      <c r="D33" s="20" t="str">
        <f t="shared" si="14"/>
        <v>-</v>
      </c>
      <c r="E33" s="18" t="str">
        <f t="shared" si="15"/>
        <v>-</v>
      </c>
      <c r="F33" s="23">
        <f t="shared" si="8"/>
        <v>5247.5153043833297</v>
      </c>
      <c r="G33" s="23">
        <f t="shared" si="9"/>
        <v>12700.419015678788</v>
      </c>
      <c r="H33" s="23">
        <f t="shared" si="10"/>
        <v>47564.804273467031</v>
      </c>
      <c r="I33" s="23">
        <f t="shared" si="11"/>
        <v>34078720</v>
      </c>
      <c r="J33" s="23">
        <f t="shared" si="12"/>
        <v>0</v>
      </c>
      <c r="K33" s="23">
        <f t="shared" si="13"/>
        <v>0</v>
      </c>
    </row>
    <row r="34" spans="1:11" x14ac:dyDescent="0.2">
      <c r="A34" s="24">
        <f t="shared" si="2"/>
        <v>43926</v>
      </c>
      <c r="B34" s="10">
        <f t="shared" si="4"/>
        <v>26</v>
      </c>
      <c r="C34" s="16"/>
      <c r="D34" s="20" t="str">
        <f t="shared" si="14"/>
        <v>-</v>
      </c>
      <c r="E34" s="18" t="str">
        <f t="shared" si="15"/>
        <v>-</v>
      </c>
      <c r="F34" s="23">
        <f t="shared" si="8"/>
        <v>6611.8692835229958</v>
      </c>
      <c r="G34" s="23">
        <f t="shared" si="9"/>
        <v>16764.553100696001</v>
      </c>
      <c r="H34" s="23">
        <f t="shared" si="10"/>
        <v>67304.198046955848</v>
      </c>
      <c r="I34" s="23">
        <f t="shared" si="11"/>
        <v>68157440</v>
      </c>
      <c r="J34" s="23">
        <f t="shared" si="12"/>
        <v>0</v>
      </c>
      <c r="K34" s="23">
        <f t="shared" si="13"/>
        <v>0</v>
      </c>
    </row>
    <row r="35" spans="1:11" x14ac:dyDescent="0.2">
      <c r="A35" s="13">
        <f t="shared" si="2"/>
        <v>43927</v>
      </c>
      <c r="B35" s="9">
        <f t="shared" si="4"/>
        <v>27</v>
      </c>
      <c r="C35" s="14"/>
      <c r="D35" s="19" t="str">
        <f t="shared" si="14"/>
        <v>-</v>
      </c>
      <c r="E35" s="17" t="str">
        <f t="shared" si="15"/>
        <v>-</v>
      </c>
      <c r="F35" s="15">
        <f t="shared" si="8"/>
        <v>8330.9552972389756</v>
      </c>
      <c r="G35" s="15">
        <f t="shared" si="9"/>
        <v>22129.210092918722</v>
      </c>
      <c r="H35" s="15">
        <f t="shared" si="10"/>
        <v>95235.440236442533</v>
      </c>
      <c r="I35" s="15">
        <f t="shared" si="11"/>
        <v>136314880</v>
      </c>
      <c r="J35" s="15">
        <f t="shared" si="12"/>
        <v>0</v>
      </c>
      <c r="K35" s="15">
        <f t="shared" si="13"/>
        <v>0</v>
      </c>
    </row>
    <row r="36" spans="1:11" x14ac:dyDescent="0.2">
      <c r="A36" s="13">
        <f t="shared" si="2"/>
        <v>43928</v>
      </c>
      <c r="B36" s="9">
        <f t="shared" si="4"/>
        <v>28</v>
      </c>
      <c r="C36" s="14"/>
      <c r="D36" s="19" t="str">
        <f t="shared" si="14"/>
        <v>-</v>
      </c>
      <c r="E36" s="17" t="str">
        <f t="shared" si="15"/>
        <v>-</v>
      </c>
      <c r="F36" s="15">
        <f t="shared" si="8"/>
        <v>10497.003674521109</v>
      </c>
      <c r="G36" s="15">
        <f t="shared" si="9"/>
        <v>29210.557322652716</v>
      </c>
      <c r="H36" s="15">
        <f t="shared" si="10"/>
        <v>134758.14793456619</v>
      </c>
      <c r="I36" s="15">
        <f t="shared" si="11"/>
        <v>272629760</v>
      </c>
      <c r="J36" s="15">
        <f t="shared" si="12"/>
        <v>0</v>
      </c>
      <c r="K36" s="15">
        <f t="shared" si="13"/>
        <v>0</v>
      </c>
    </row>
    <row r="37" spans="1:11" x14ac:dyDescent="0.2">
      <c r="A37" s="13">
        <f t="shared" si="2"/>
        <v>43929</v>
      </c>
      <c r="B37" s="9">
        <f t="shared" si="4"/>
        <v>29</v>
      </c>
      <c r="C37" s="14"/>
      <c r="D37" s="19" t="str">
        <f t="shared" si="14"/>
        <v>-</v>
      </c>
      <c r="E37" s="17" t="str">
        <f t="shared" si="15"/>
        <v>-</v>
      </c>
      <c r="F37" s="15">
        <f t="shared" si="8"/>
        <v>13226.224629896598</v>
      </c>
      <c r="G37" s="15">
        <f t="shared" si="9"/>
        <v>38557.93566590159</v>
      </c>
      <c r="H37" s="15">
        <f t="shared" si="10"/>
        <v>190682.77932741118</v>
      </c>
      <c r="I37" s="15">
        <f t="shared" si="11"/>
        <v>545259520</v>
      </c>
      <c r="J37" s="15">
        <f t="shared" si="12"/>
        <v>0</v>
      </c>
      <c r="K37" s="15">
        <f t="shared" si="13"/>
        <v>0</v>
      </c>
    </row>
    <row r="38" spans="1:11" x14ac:dyDescent="0.2">
      <c r="I38" s="31" t="s">
        <v>8</v>
      </c>
    </row>
  </sheetData>
  <mergeCells count="5">
    <mergeCell ref="C6:C7"/>
    <mergeCell ref="D6:D7"/>
    <mergeCell ref="E6:E7"/>
    <mergeCell ref="F6:K6"/>
    <mergeCell ref="B6:B7"/>
  </mergeCells>
  <hyperlinks>
    <hyperlink ref="E3" r:id="rId1" xr:uid="{2292755E-4A57-7F4A-A82A-DB7B77463A1F}"/>
    <hyperlink ref="E1" r:id="rId2" xr:uid="{0E58AA60-FFAC-BE4B-A2C7-C47DF534A29E}"/>
    <hyperlink ref="E2" r:id="rId3" xr:uid="{FC96D1CA-8297-AB4D-ACEA-B179A9B8F149}"/>
    <hyperlink ref="E4" r:id="rId4" xr:uid="{A34D47C1-6D2E-0847-8F43-1C834FECEE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0153-EABD-CD49-A6E6-6D0122B7C4E1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2020-03-15T03:15:09Z</dcterms:created>
  <dcterms:modified xsi:type="dcterms:W3CDTF">2020-03-17T18:54:51Z</dcterms:modified>
</cp:coreProperties>
</file>