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792" windowWidth="12420" windowHeight="62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" i="3" l="1"/>
  <c r="AF25" i="3" l="1"/>
  <c r="AE25" i="3"/>
  <c r="AC25" i="3"/>
  <c r="AB25" i="3"/>
  <c r="AA25" i="3"/>
  <c r="Z25" i="3"/>
  <c r="W25" i="3"/>
  <c r="V25" i="3"/>
  <c r="U25" i="3"/>
  <c r="T25" i="3"/>
  <c r="R25" i="3"/>
  <c r="Q25" i="3"/>
  <c r="AH26" i="3"/>
  <c r="AI27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O12" i="3"/>
  <c r="R15" i="3"/>
  <c r="T15" i="3"/>
  <c r="Y16" i="3"/>
  <c r="X16" i="3"/>
  <c r="Y15" i="3"/>
  <c r="Y14" i="3"/>
  <c r="X14" i="3"/>
  <c r="X15" i="3"/>
  <c r="Z15" i="3"/>
  <c r="Z16" i="3"/>
  <c r="Z14" i="3"/>
  <c r="AA16" i="3"/>
  <c r="T16" i="3"/>
  <c r="S16" i="3"/>
  <c r="R16" i="3"/>
  <c r="Q16" i="3"/>
  <c r="O16" i="3"/>
  <c r="N16" i="3"/>
  <c r="AA15" i="3"/>
  <c r="AA14" i="3"/>
  <c r="S15" i="3"/>
  <c r="Q15" i="3"/>
  <c r="O15" i="3"/>
  <c r="N15" i="3"/>
  <c r="J10" i="3"/>
  <c r="O13" i="3"/>
  <c r="U13" i="3"/>
  <c r="T13" i="3"/>
  <c r="S13" i="3"/>
  <c r="R13" i="3"/>
  <c r="Q13" i="3"/>
  <c r="P13" i="3"/>
  <c r="N13" i="3"/>
  <c r="P16" i="3"/>
  <c r="P15" i="3"/>
  <c r="U16" i="3"/>
  <c r="U15" i="3"/>
  <c r="U14" i="3"/>
  <c r="T14" i="3"/>
  <c r="S14" i="3"/>
  <c r="R14" i="3"/>
  <c r="Q14" i="3"/>
  <c r="P14" i="3"/>
  <c r="O14" i="3"/>
  <c r="N14" i="3"/>
  <c r="U12" i="3"/>
  <c r="T12" i="3"/>
  <c r="S12" i="3"/>
  <c r="R12" i="3"/>
  <c r="Q12" i="3"/>
  <c r="P12" i="3"/>
  <c r="N12" i="3"/>
  <c r="J3" i="3" l="1"/>
  <c r="J8" i="3" s="1"/>
  <c r="I3" i="3"/>
  <c r="I8" i="3" s="1"/>
  <c r="J4" i="3"/>
  <c r="J9" i="3" s="1"/>
  <c r="J5" i="3"/>
  <c r="I4" i="3"/>
  <c r="I5" i="3"/>
  <c r="I10" i="3" s="1"/>
  <c r="J98" i="1"/>
  <c r="I98" i="1"/>
  <c r="J96" i="1" l="1"/>
  <c r="I96" i="1"/>
  <c r="F94" i="2" l="1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J7" i="1" l="1"/>
  <c r="J6" i="1"/>
  <c r="I7" i="1"/>
  <c r="I94" i="1" l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6" i="1"/>
  <c r="I5" i="1"/>
  <c r="I4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2" i="1"/>
  <c r="J10" i="1"/>
  <c r="J9" i="1"/>
  <c r="J8" i="1"/>
  <c r="J5" i="1"/>
  <c r="J4" i="1"/>
  <c r="J3" i="1"/>
  <c r="I3" i="1"/>
  <c r="I2" i="1"/>
</calcChain>
</file>

<file path=xl/sharedStrings.xml><?xml version="1.0" encoding="utf-8"?>
<sst xmlns="http://schemas.openxmlformats.org/spreadsheetml/2006/main" count="868" uniqueCount="314">
  <si>
    <t>Player Name</t>
  </si>
  <si>
    <t xml:space="preserve">Positions </t>
  </si>
  <si>
    <t>Apps</t>
  </si>
  <si>
    <t>Sub In</t>
  </si>
  <si>
    <t>Goals</t>
  </si>
  <si>
    <t>Assists</t>
  </si>
  <si>
    <t>Yellow</t>
  </si>
  <si>
    <t>Red</t>
  </si>
  <si>
    <t>SpG</t>
  </si>
  <si>
    <t>AW</t>
  </si>
  <si>
    <t>MoM</t>
  </si>
  <si>
    <t>Tackle</t>
  </si>
  <si>
    <t>Int</t>
  </si>
  <si>
    <t>Fouls</t>
  </si>
  <si>
    <t>Off Won</t>
  </si>
  <si>
    <t>Clr</t>
  </si>
  <si>
    <t>Was Dribbled</t>
  </si>
  <si>
    <t>Blk Shots</t>
  </si>
  <si>
    <t>OG</t>
  </si>
  <si>
    <t>Key Passes</t>
  </si>
  <si>
    <t>Dribbles</t>
  </si>
  <si>
    <t>Fouled</t>
  </si>
  <si>
    <t>Offs</t>
  </si>
  <si>
    <t>Disp</t>
  </si>
  <si>
    <t>Trn</t>
  </si>
  <si>
    <t>Avg. Passes</t>
  </si>
  <si>
    <t>Pass Suc%</t>
  </si>
  <si>
    <t>Crosses</t>
  </si>
  <si>
    <t>LB</t>
  </si>
  <si>
    <t>TB</t>
  </si>
  <si>
    <t>Ballon d'Or Nominee</t>
  </si>
  <si>
    <t>Ballon d'Or Winner</t>
  </si>
  <si>
    <t>Cristiano Ronaldo</t>
  </si>
  <si>
    <t>LFW</t>
  </si>
  <si>
    <t>Yes</t>
  </si>
  <si>
    <t>Lionel Messi</t>
  </si>
  <si>
    <t>CFW</t>
  </si>
  <si>
    <t>No</t>
  </si>
  <si>
    <t>Franck Ribery</t>
  </si>
  <si>
    <t>LAM</t>
  </si>
  <si>
    <t>Zlatan Ibrahimovic</t>
  </si>
  <si>
    <t>Neymar Jr.</t>
  </si>
  <si>
    <t>Robin Van Persie</t>
  </si>
  <si>
    <t>Arjen Robben</t>
  </si>
  <si>
    <t>RFW</t>
  </si>
  <si>
    <t>Gareth Bale</t>
  </si>
  <si>
    <t>Andrea Pirlo</t>
  </si>
  <si>
    <t>DM</t>
  </si>
  <si>
    <t>Radamel Falcao</t>
  </si>
  <si>
    <t>Yaya Touré</t>
  </si>
  <si>
    <t>Robert Lewandowski</t>
  </si>
  <si>
    <t>Philipp Lahm</t>
  </si>
  <si>
    <t>RFB</t>
  </si>
  <si>
    <t>Xavi</t>
  </si>
  <si>
    <t>CAM</t>
  </si>
  <si>
    <t>Mesut Ozil</t>
  </si>
  <si>
    <t>Bastian Schweinsteiger</t>
  </si>
  <si>
    <t>Thomas Muller</t>
  </si>
  <si>
    <t>Luis Suárez</t>
  </si>
  <si>
    <t>Edinson Cavani</t>
  </si>
  <si>
    <t>Thiago Silva</t>
  </si>
  <si>
    <t>CB</t>
  </si>
  <si>
    <t>Eden Hazard</t>
  </si>
  <si>
    <t>Manuel Neuer</t>
  </si>
  <si>
    <t>GK</t>
  </si>
  <si>
    <t>Glossary:</t>
  </si>
  <si>
    <t>Gray=&gt;neutral attribute</t>
  </si>
  <si>
    <t>Green=&gt;good attribute</t>
  </si>
  <si>
    <t>Red=&gt;bad attribute</t>
  </si>
  <si>
    <t>Appereances, number of times he was chosen as First Eleven and was Substituted In(number between parethensis)</t>
  </si>
  <si>
    <t>Substituted In, number of time he was on the bench and entered in the match</t>
  </si>
  <si>
    <t>Total number of goals in that season</t>
  </si>
  <si>
    <t>Total number of passes he made that lead to a goal for his team</t>
  </si>
  <si>
    <t xml:space="preserve">Number of yellow cards he received </t>
  </si>
  <si>
    <t>Number of red cards he received</t>
  </si>
  <si>
    <t>Average number of shots attempted to the goal per game</t>
  </si>
  <si>
    <t>Aerial duels won in heading</t>
  </si>
  <si>
    <t>Man of the Match= Award that is given in the end of each match for the best player on the pitch</t>
  </si>
  <si>
    <t>Average number of tackles at opposite team player per game</t>
  </si>
  <si>
    <t>Average number of opposite team player`s pass intercepted per game</t>
  </si>
  <si>
    <t>Average number of fouls he commits per game</t>
  </si>
  <si>
    <t>Average number of offsides he made the opposite team player to commit per game</t>
  </si>
  <si>
    <t>Average number of clearances he made to protect his team goal per game</t>
  </si>
  <si>
    <t>Average number of times he is dribbled by other players per game</t>
  </si>
  <si>
    <t>Average number of times he blocked a shot by opposite team player per game</t>
  </si>
  <si>
    <t>Total goals he made against his own team</t>
  </si>
  <si>
    <t>Average number of passes that creates a goal chance per game</t>
  </si>
  <si>
    <t>Average number of opposite team players he succesfully dribbles per game</t>
  </si>
  <si>
    <t>Average number of times he is fouled by opposite team per game</t>
  </si>
  <si>
    <t>Average times he is caught offside per game</t>
  </si>
  <si>
    <t>Average times he is dispossessed per game</t>
  </si>
  <si>
    <t>Average time he lost the ball to the opposite team per game</t>
  </si>
  <si>
    <t>Avg.Passes</t>
  </si>
  <si>
    <t>Average passes the player attempt per game</t>
  </si>
  <si>
    <t>Percentage of accurate passes the player make per game</t>
  </si>
  <si>
    <t>Average times he makes accurate crosses per game</t>
  </si>
  <si>
    <t>Average times he makes accurate long ball pass per game</t>
  </si>
  <si>
    <t>Average times he makes accurate through ball pass per game</t>
  </si>
  <si>
    <t>Saves (ESPN.com)</t>
  </si>
  <si>
    <t>Average number of Saves made by the goalkeeper per game</t>
  </si>
  <si>
    <t>Goal con pg (UEFA.com)</t>
  </si>
  <si>
    <t>Average number of goals conceded by the goalkeeper per game</t>
  </si>
  <si>
    <t>Positions in consideration:</t>
  </si>
  <si>
    <t>LFW= Left Wing Forward</t>
  </si>
  <si>
    <t>RFW=Right Wing Forward</t>
  </si>
  <si>
    <t>CFW=Center Forward</t>
  </si>
  <si>
    <t>LAM=Left Attacking Midfielder</t>
  </si>
  <si>
    <t>CAM=Center Attacking Midfielder</t>
  </si>
  <si>
    <t>RAM=Right Attacking Midfielder</t>
  </si>
  <si>
    <t>DM=Defensive Midfielder</t>
  </si>
  <si>
    <t>RFB=Right Full-back</t>
  </si>
  <si>
    <t>LFB=Left Full-back</t>
  </si>
  <si>
    <t xml:space="preserve"> Club</t>
  </si>
  <si>
    <t>National League</t>
  </si>
  <si>
    <t>Bundesliga</t>
  </si>
  <si>
    <t>Ligue 1</t>
  </si>
  <si>
    <t>Serie A</t>
  </si>
  <si>
    <t>La Liga</t>
  </si>
  <si>
    <t>Arsenal</t>
  </si>
  <si>
    <t>Barclays Premier League</t>
  </si>
  <si>
    <t>Barcelona</t>
  </si>
  <si>
    <t>Bayern Munich</t>
  </si>
  <si>
    <t>Borussia Dortmund</t>
  </si>
  <si>
    <t>Borussia Monchengladbach</t>
  </si>
  <si>
    <t>Cagliari</t>
  </si>
  <si>
    <t>Catania</t>
  </si>
  <si>
    <t>Chelsea</t>
  </si>
  <si>
    <t>Chievo</t>
  </si>
  <si>
    <t>Eintracht Braunschweig</t>
  </si>
  <si>
    <t>Everton</t>
  </si>
  <si>
    <t>Evian Thonon Gaillard</t>
  </si>
  <si>
    <t>Fulham</t>
  </si>
  <si>
    <t>Genoa</t>
  </si>
  <si>
    <t>Granada</t>
  </si>
  <si>
    <t>Hertha Berlin</t>
  </si>
  <si>
    <t>Internazionale</t>
  </si>
  <si>
    <t>Juventus</t>
  </si>
  <si>
    <t>Levante</t>
  </si>
  <si>
    <t>Lille</t>
  </si>
  <si>
    <t>Liverpool</t>
  </si>
  <si>
    <t>Lyon</t>
  </si>
  <si>
    <t>Mainz 05</t>
  </si>
  <si>
    <t>Manchester City</t>
  </si>
  <si>
    <t>Manchester United</t>
  </si>
  <si>
    <t>Monaco</t>
  </si>
  <si>
    <t>Paris Saint-Germain</t>
  </si>
  <si>
    <t>Real Madrid</t>
  </si>
  <si>
    <t>Sampdoria</t>
  </si>
  <si>
    <t>Brasileirão</t>
  </si>
  <si>
    <t>Diego Tardelli</t>
  </si>
  <si>
    <t>Atlético-MG</t>
  </si>
  <si>
    <t>Ralf</t>
  </si>
  <si>
    <t>Corinthians</t>
  </si>
  <si>
    <t>Fernando Llorente</t>
  </si>
  <si>
    <t>Rodrigo Palacio</t>
  </si>
  <si>
    <t>Perparim Hetemaj</t>
  </si>
  <si>
    <t>Rômulo</t>
  </si>
  <si>
    <t>Albin Ekdal</t>
  </si>
  <si>
    <t>Manolo Gabbiadini</t>
  </si>
  <si>
    <t>Olivier Sorlin</t>
  </si>
  <si>
    <t>Lúcio</t>
  </si>
  <si>
    <t>São Paulo</t>
  </si>
  <si>
    <t>Arango</t>
  </si>
  <si>
    <t>Karim Bellarabi</t>
  </si>
  <si>
    <t>Nurnberg</t>
  </si>
  <si>
    <t>Werder Bremen</t>
  </si>
  <si>
    <t>Aaron Hunt</t>
  </si>
  <si>
    <t>Wolfsburg</t>
  </si>
  <si>
    <t>Ivan Perisic</t>
  </si>
  <si>
    <t>Hajime Hosogai</t>
  </si>
  <si>
    <t>Augsburg</t>
  </si>
  <si>
    <t>Johan Djourou</t>
  </si>
  <si>
    <t>1899 Hoffenheim</t>
  </si>
  <si>
    <t>Eugen Polanski</t>
  </si>
  <si>
    <t>Kevin Mirallas</t>
  </si>
  <si>
    <t>Southampton</t>
  </si>
  <si>
    <t>RAM</t>
  </si>
  <si>
    <t>Ashkan Dejagah</t>
  </si>
  <si>
    <t>Stoke City</t>
  </si>
  <si>
    <t>LFB</t>
  </si>
  <si>
    <t>Shane Long</t>
  </si>
  <si>
    <t>West Bromwich Albion</t>
  </si>
  <si>
    <t>Real Sociedad</t>
  </si>
  <si>
    <t>Antoine Griezmann</t>
  </si>
  <si>
    <t>Valencia</t>
  </si>
  <si>
    <t>Carlos Vela</t>
  </si>
  <si>
    <t>Rubén Pérez</t>
  </si>
  <si>
    <t>Brayan Angulo</t>
  </si>
  <si>
    <t>Jorge Molina</t>
  </si>
  <si>
    <t>Real Betis</t>
  </si>
  <si>
    <t>Toulouse</t>
  </si>
  <si>
    <t>Valenciennes</t>
  </si>
  <si>
    <t>Vincent Aboubakar</t>
  </si>
  <si>
    <t>Wahbi Khazri</t>
  </si>
  <si>
    <t>Bastia</t>
  </si>
  <si>
    <t>Marseille</t>
  </si>
  <si>
    <t>Milan</t>
  </si>
  <si>
    <t>Roma</t>
  </si>
  <si>
    <t>Gervinho</t>
  </si>
  <si>
    <t>Insigne</t>
  </si>
  <si>
    <t>Napoli</t>
  </si>
  <si>
    <t>Riccardo Montolivo</t>
  </si>
  <si>
    <t>Leandro Castán</t>
  </si>
  <si>
    <t>Stefan Kiebling</t>
  </si>
  <si>
    <t>Bayer Leverkusen</t>
  </si>
  <si>
    <t>Tottenham</t>
  </si>
  <si>
    <t>Sevilla</t>
  </si>
  <si>
    <t>Cheikh M'Bengue</t>
  </si>
  <si>
    <t>Atletico Madrid</t>
  </si>
  <si>
    <t>Jonathan Walters</t>
  </si>
  <si>
    <t>Marouane Fellaini</t>
  </si>
  <si>
    <t>Leighton Baines</t>
  </si>
  <si>
    <t>Jose Fonte</t>
  </si>
  <si>
    <t>Philippe Coutinho</t>
  </si>
  <si>
    <t xml:space="preserve">Jesus Navas </t>
  </si>
  <si>
    <t xml:space="preserve">Shinji Kagawa </t>
  </si>
  <si>
    <t xml:space="preserve">Sofiane Feghouli </t>
  </si>
  <si>
    <t xml:space="preserve">Koke </t>
  </si>
  <si>
    <t xml:space="preserve">Jack Wilshere </t>
  </si>
  <si>
    <t xml:space="preserve">Mathieu Valbuena </t>
  </si>
  <si>
    <t xml:space="preserve">Jonas </t>
  </si>
  <si>
    <t xml:space="preserve">David Navarro </t>
  </si>
  <si>
    <t xml:space="preserve">Salomon Kalou </t>
  </si>
  <si>
    <t xml:space="preserve">Jermain Defoe </t>
  </si>
  <si>
    <t xml:space="preserve">Bafétimbi Gomis </t>
  </si>
  <si>
    <t xml:space="preserve">Fernando Torres </t>
  </si>
  <si>
    <t xml:space="preserve">Marko Basa </t>
  </si>
  <si>
    <t xml:space="preserve">Shinji Okazaki </t>
  </si>
  <si>
    <t xml:space="preserve">Mousa Dembélé </t>
  </si>
  <si>
    <t>Jose Antonio Reyes</t>
  </si>
  <si>
    <t xml:space="preserve">Lucas Moura </t>
  </si>
  <si>
    <t>Theo Walcott</t>
  </si>
  <si>
    <t>Fiorentina</t>
  </si>
  <si>
    <t>Luca Antonelli</t>
  </si>
  <si>
    <t>Hiroshi Kiyotake</t>
  </si>
  <si>
    <t>Atsuto Uchida</t>
  </si>
  <si>
    <t>Schalke 04</t>
  </si>
  <si>
    <t>Wissam Ben Yedder</t>
  </si>
  <si>
    <t>Hannover 96</t>
  </si>
  <si>
    <t>Athletic Bilbao</t>
  </si>
  <si>
    <t>Gonzalo Bergessio</t>
  </si>
  <si>
    <t>Sascha Molders</t>
  </si>
  <si>
    <t>Cruzeiro</t>
  </si>
  <si>
    <t>Everton Ribeiro</t>
  </si>
  <si>
    <t>Lins</t>
  </si>
  <si>
    <t>Criciúma</t>
  </si>
  <si>
    <t>Paulo Baier</t>
  </si>
  <si>
    <t>Atlético-PR</t>
  </si>
  <si>
    <t>Alex Telles</t>
  </si>
  <si>
    <t>Galatasaray</t>
  </si>
  <si>
    <t>Sokratis</t>
  </si>
  <si>
    <t>Heung-Min Son</t>
  </si>
  <si>
    <t>Hamburg SV</t>
  </si>
  <si>
    <t>Jose Bosingwa</t>
  </si>
  <si>
    <t>Queen Park Rangers</t>
  </si>
  <si>
    <t>Reading</t>
  </si>
  <si>
    <t>Mikele Leigertwood</t>
  </si>
  <si>
    <t>Average Goals per match</t>
  </si>
  <si>
    <t>Average Assists per match</t>
  </si>
  <si>
    <t>Dados nao considerados:</t>
  </si>
  <si>
    <t>Copa do Rey/similar nos outros 4 paises</t>
  </si>
  <si>
    <t>Super Copa Champions League(1 partida)</t>
  </si>
  <si>
    <t>Eliminatorias da Copa do mundo 2013</t>
  </si>
  <si>
    <t>Amistosos internacionais</t>
  </si>
  <si>
    <t>Mundial de clubes 2013</t>
  </si>
  <si>
    <t>African Cup of Nations</t>
  </si>
  <si>
    <t>Andrés Iniesta</t>
  </si>
  <si>
    <r>
      <rPr>
        <b/>
        <sz val="14"/>
        <color rgb="FFFF0000"/>
        <rFont val="Arial"/>
        <family val="2"/>
      </rPr>
      <t>MESSI</t>
    </r>
    <r>
      <rPr>
        <sz val="14"/>
        <color theme="1"/>
        <rFont val="Arial"/>
        <family val="2"/>
      </rPr>
      <t xml:space="preserve"> WORLD CUP 2014</t>
    </r>
  </si>
  <si>
    <t>Argentine</t>
  </si>
  <si>
    <t>World Cup 2014</t>
  </si>
  <si>
    <r>
      <rPr>
        <b/>
        <sz val="10"/>
        <color rgb="FFFF0000"/>
        <rFont val="Arial"/>
        <family val="2"/>
      </rPr>
      <t>MESSI</t>
    </r>
    <r>
      <rPr>
        <sz val="10"/>
        <color theme="1"/>
        <rFont val="Arial"/>
        <family val="2"/>
      </rPr>
      <t xml:space="preserve"> WORLD CUP 2014</t>
    </r>
  </si>
  <si>
    <t>Germany</t>
  </si>
  <si>
    <t>Holland</t>
  </si>
  <si>
    <t>OneR</t>
  </si>
  <si>
    <t>C 4.5</t>
  </si>
  <si>
    <t>MLEM2</t>
  </si>
  <si>
    <t>DOMLEM</t>
  </si>
  <si>
    <t>SEASON</t>
  </si>
  <si>
    <t>Yes *Assists &gt; 15</t>
  </si>
  <si>
    <t>No *SpG&lt;=3.33</t>
  </si>
  <si>
    <t>?</t>
  </si>
  <si>
    <t>Yes*rule1&amp;6/No*rule1</t>
  </si>
  <si>
    <t>Yes*rule2/No*rule3&amp;9</t>
  </si>
  <si>
    <t>S(Di)</t>
  </si>
  <si>
    <t>rules</t>
  </si>
  <si>
    <t>str</t>
  </si>
  <si>
    <t>strength / total number of instances = cov</t>
  </si>
  <si>
    <t>1  No</t>
  </si>
  <si>
    <t>2  No</t>
  </si>
  <si>
    <t>3  No</t>
  </si>
  <si>
    <t>1  Yes</t>
  </si>
  <si>
    <t>2  Yes</t>
  </si>
  <si>
    <t>3  Yes</t>
  </si>
  <si>
    <t>4  Yes</t>
  </si>
  <si>
    <t>5  Yes</t>
  </si>
  <si>
    <t>specifity</t>
  </si>
  <si>
    <t>S(Di)*str</t>
  </si>
  <si>
    <t>goals</t>
  </si>
  <si>
    <t>assists</t>
  </si>
  <si>
    <t>matching_factor</t>
  </si>
  <si>
    <t>NO</t>
  </si>
  <si>
    <t>YES</t>
  </si>
  <si>
    <t>No str</t>
  </si>
  <si>
    <t>Yes str</t>
  </si>
  <si>
    <t>6  Yes</t>
  </si>
  <si>
    <t>4  No</t>
  </si>
  <si>
    <t>5  No</t>
  </si>
  <si>
    <t>6  No</t>
  </si>
  <si>
    <t>7  No</t>
  </si>
  <si>
    <t>8 No</t>
  </si>
  <si>
    <t>9  No</t>
  </si>
  <si>
    <t>10 No</t>
  </si>
  <si>
    <t>Yes *rule1</t>
  </si>
  <si>
    <r>
      <rPr>
        <b/>
        <sz val="10"/>
        <color rgb="FFFF0000"/>
        <rFont val="Arial"/>
        <family val="2"/>
      </rPr>
      <t>Lionel Messi</t>
    </r>
    <r>
      <rPr>
        <sz val="10"/>
        <color theme="1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</si>
</sst>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7"/>
      <color rgb="FFFFFFFF"/>
      <name val="Arial"/>
      <family val="2"/>
    </font>
    <font>
      <b/>
      <sz val="11"/>
      <color rgb="FFFF0000"/>
      <name val="Calibri"/>
      <family val="2"/>
      <scheme val="minor"/>
    </font>
    <font>
      <sz val="14"/>
      <color rgb="FF222222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222222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3" tint="0.3999755851924192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2222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2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0" fillId="17" borderId="0" xfId="0" applyFill="1"/>
    <xf numFmtId="0" fontId="3" fillId="5" borderId="1" xfId="0" applyFont="1" applyFill="1" applyBorder="1" applyAlignment="1">
      <alignment horizontal="center" vertical="center"/>
    </xf>
    <xf numFmtId="0" fontId="4" fillId="6" borderId="0" xfId="0" applyFont="1" applyFill="1"/>
    <xf numFmtId="0" fontId="4" fillId="4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18" borderId="5" xfId="0" applyNumberFormat="1" applyFont="1" applyFill="1" applyBorder="1" applyAlignment="1">
      <alignment horizontal="center" vertical="center"/>
    </xf>
    <xf numFmtId="0" fontId="3" fillId="18" borderId="6" xfId="0" applyNumberFormat="1" applyFont="1" applyFill="1" applyBorder="1" applyAlignment="1">
      <alignment horizontal="center" vertical="center"/>
    </xf>
    <xf numFmtId="0" fontId="4" fillId="18" borderId="7" xfId="0" applyNumberFormat="1" applyFont="1" applyFill="1" applyBorder="1" applyAlignment="1">
      <alignment horizontal="center" vertical="center"/>
    </xf>
    <xf numFmtId="0" fontId="3" fillId="18" borderId="2" xfId="0" applyNumberFormat="1" applyFont="1" applyFill="1" applyBorder="1" applyAlignment="1">
      <alignment horizontal="center" vertical="center"/>
    </xf>
    <xf numFmtId="0" fontId="3" fillId="18" borderId="1" xfId="0" applyNumberFormat="1" applyFont="1" applyFill="1" applyBorder="1" applyAlignment="1">
      <alignment horizontal="center" vertical="center"/>
    </xf>
    <xf numFmtId="0" fontId="4" fillId="18" borderId="1" xfId="0" applyNumberFormat="1" applyFont="1" applyFill="1" applyBorder="1" applyAlignment="1">
      <alignment horizontal="center" vertical="center"/>
    </xf>
    <xf numFmtId="0" fontId="4" fillId="18" borderId="8" xfId="0" applyNumberFormat="1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4" fillId="18" borderId="2" xfId="0" applyNumberFormat="1" applyFont="1" applyFill="1" applyBorder="1" applyAlignment="1">
      <alignment horizontal="center" vertical="center"/>
    </xf>
    <xf numFmtId="0" fontId="4" fillId="18" borderId="1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18" borderId="4" xfId="0" applyNumberFormat="1" applyFont="1" applyFill="1" applyBorder="1" applyAlignment="1">
      <alignment horizontal="center" vertical="center"/>
    </xf>
    <xf numFmtId="0" fontId="3" fillId="18" borderId="3" xfId="0" applyNumberFormat="1" applyFont="1" applyFill="1" applyBorder="1" applyAlignment="1">
      <alignment horizontal="center" vertical="center"/>
    </xf>
    <xf numFmtId="0" fontId="4" fillId="18" borderId="9" xfId="0" applyNumberFormat="1" applyFont="1" applyFill="1" applyBorder="1" applyAlignment="1">
      <alignment horizontal="center" vertical="center"/>
    </xf>
    <xf numFmtId="0" fontId="4" fillId="18" borderId="10" xfId="0" applyNumberFormat="1" applyFont="1" applyFill="1" applyBorder="1" applyAlignment="1">
      <alignment horizontal="center" vertical="center"/>
    </xf>
    <xf numFmtId="0" fontId="3" fillId="18" borderId="10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4" fillId="19" borderId="0" xfId="0" applyFont="1" applyFill="1"/>
    <xf numFmtId="0" fontId="3" fillId="19" borderId="2" xfId="0" applyNumberFormat="1" applyFont="1" applyFill="1" applyBorder="1" applyAlignment="1">
      <alignment horizontal="center" vertical="center"/>
    </xf>
    <xf numFmtId="0" fontId="3" fillId="19" borderId="1" xfId="0" applyNumberFormat="1" applyFont="1" applyFill="1" applyBorder="1" applyAlignment="1">
      <alignment horizontal="center" vertical="center"/>
    </xf>
    <xf numFmtId="0" fontId="3" fillId="19" borderId="6" xfId="0" applyNumberFormat="1" applyFont="1" applyFill="1" applyBorder="1" applyAlignment="1">
      <alignment horizontal="center" vertical="center"/>
    </xf>
    <xf numFmtId="0" fontId="4" fillId="19" borderId="8" xfId="0" applyNumberFormat="1" applyFont="1" applyFill="1" applyBorder="1" applyAlignment="1">
      <alignment horizontal="center" vertical="center"/>
    </xf>
    <xf numFmtId="0" fontId="4" fillId="19" borderId="1" xfId="0" applyNumberFormat="1" applyFont="1" applyFill="1" applyBorder="1" applyAlignment="1">
      <alignment horizontal="center" vertical="center"/>
    </xf>
    <xf numFmtId="0" fontId="0" fillId="19" borderId="0" xfId="0" applyFill="1"/>
    <xf numFmtId="0" fontId="4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4" fillId="10" borderId="1" xfId="0" applyFont="1" applyFill="1" applyBorder="1"/>
    <xf numFmtId="0" fontId="6" fillId="2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10" borderId="1" xfId="0" applyFont="1" applyFill="1" applyBorder="1"/>
    <xf numFmtId="0" fontId="6" fillId="18" borderId="1" xfId="0" applyNumberFormat="1" applyFont="1" applyFill="1" applyBorder="1" applyAlignment="1">
      <alignment horizontal="center" vertical="center"/>
    </xf>
    <xf numFmtId="0" fontId="8" fillId="18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15" borderId="1" xfId="0" applyFill="1" applyBorder="1"/>
    <xf numFmtId="0" fontId="6" fillId="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0" fillId="20" borderId="1" xfId="0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right"/>
    </xf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17" borderId="1" xfId="0" applyFill="1" applyBorder="1"/>
    <xf numFmtId="2" fontId="0" fillId="17" borderId="0" xfId="0" applyNumberFormat="1" applyFill="1" applyBorder="1"/>
    <xf numFmtId="0" fontId="0" fillId="19" borderId="1" xfId="0" applyFill="1" applyBorder="1"/>
    <xf numFmtId="2" fontId="0" fillId="17" borderId="18" xfId="0" applyNumberFormat="1" applyFill="1" applyBorder="1"/>
    <xf numFmtId="2" fontId="0" fillId="0" borderId="0" xfId="0" applyNumberFormat="1" applyFill="1" applyBorder="1"/>
    <xf numFmtId="0" fontId="0" fillId="24" borderId="18" xfId="0" applyFill="1" applyBorder="1"/>
    <xf numFmtId="2" fontId="0" fillId="17" borderId="15" xfId="0" applyNumberFormat="1" applyFill="1" applyBorder="1"/>
    <xf numFmtId="2" fontId="0" fillId="24" borderId="0" xfId="0" applyNumberFormat="1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0"/>
  <sheetViews>
    <sheetView tabSelected="1" topLeftCell="R1" zoomScale="70" zoomScaleNormal="70" workbookViewId="0">
      <selection activeCell="AD15" sqref="AD15"/>
    </sheetView>
  </sheetViews>
  <sheetFormatPr defaultRowHeight="14.4" x14ac:dyDescent="0.3"/>
  <cols>
    <col min="1" max="1" width="32.5546875" customWidth="1"/>
    <col min="2" max="2" width="30.44140625" customWidth="1"/>
    <col min="3" max="3" width="38.44140625" customWidth="1"/>
    <col min="5" max="5" width="9.44140625" bestFit="1" customWidth="1"/>
    <col min="6" max="6" width="9.109375" bestFit="1" customWidth="1"/>
    <col min="7" max="8" width="9.44140625" bestFit="1" customWidth="1"/>
    <col min="9" max="10" width="22" customWidth="1"/>
    <col min="11" max="14" width="9.109375" bestFit="1" customWidth="1"/>
    <col min="15" max="15" width="9.44140625" bestFit="1" customWidth="1"/>
    <col min="16" max="18" width="9.109375" bestFit="1" customWidth="1"/>
    <col min="19" max="19" width="12.33203125" bestFit="1" customWidth="1"/>
    <col min="20" max="21" width="9.109375" bestFit="1" customWidth="1"/>
    <col min="22" max="22" width="12.33203125" bestFit="1" customWidth="1"/>
    <col min="23" max="29" width="9.109375" bestFit="1" customWidth="1"/>
    <col min="30" max="30" width="10.5546875" bestFit="1" customWidth="1"/>
    <col min="31" max="31" width="14.44140625" bestFit="1" customWidth="1"/>
    <col min="32" max="32" width="12.33203125" bestFit="1" customWidth="1"/>
    <col min="33" max="33" width="10.88671875" customWidth="1"/>
    <col min="34" max="34" width="9.109375" bestFit="1" customWidth="1"/>
    <col min="35" max="35" width="25.88671875" customWidth="1"/>
    <col min="36" max="36" width="29.33203125" customWidth="1"/>
    <col min="37" max="37" width="39.33203125" customWidth="1"/>
    <col min="38" max="38" width="38.77734375" customWidth="1"/>
  </cols>
  <sheetData>
    <row r="1" spans="1:40" x14ac:dyDescent="0.3">
      <c r="A1" s="1" t="s">
        <v>0</v>
      </c>
      <c r="B1" s="10" t="s">
        <v>112</v>
      </c>
      <c r="C1" s="11" t="s">
        <v>113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257</v>
      </c>
      <c r="J1" s="1" t="s">
        <v>258</v>
      </c>
      <c r="K1" s="1" t="s">
        <v>6</v>
      </c>
      <c r="L1" s="1" t="s">
        <v>7</v>
      </c>
      <c r="M1" s="1" t="s">
        <v>8</v>
      </c>
      <c r="N1" s="1" t="s">
        <v>9</v>
      </c>
      <c r="O1" s="13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2" t="s">
        <v>30</v>
      </c>
      <c r="AJ1" s="41" t="s">
        <v>31</v>
      </c>
      <c r="AK1" s="12"/>
      <c r="AL1" s="12"/>
      <c r="AM1" s="12"/>
      <c r="AN1" s="12"/>
    </row>
    <row r="2" spans="1:40" ht="17.399999999999999" x14ac:dyDescent="0.3">
      <c r="A2" s="15" t="s">
        <v>32</v>
      </c>
      <c r="B2" s="15" t="s">
        <v>146</v>
      </c>
      <c r="C2" s="15" t="s">
        <v>117</v>
      </c>
      <c r="D2" s="16" t="s">
        <v>33</v>
      </c>
      <c r="E2" s="30">
        <v>58</v>
      </c>
      <c r="F2" s="31">
        <v>4</v>
      </c>
      <c r="G2" s="31">
        <v>64</v>
      </c>
      <c r="H2" s="31">
        <v>15</v>
      </c>
      <c r="I2" s="31">
        <f t="shared" ref="I2:I34" si="0">G2/(F2+E2)</f>
        <v>1.032258064516129</v>
      </c>
      <c r="J2" s="31">
        <f t="shared" ref="J2:J34" si="1">H2/(F2+E2)</f>
        <v>0.24193548387096775</v>
      </c>
      <c r="K2" s="31">
        <v>13</v>
      </c>
      <c r="L2" s="31">
        <v>0</v>
      </c>
      <c r="M2" s="31">
        <v>7.0870967741935491</v>
      </c>
      <c r="N2" s="31">
        <v>1.6322580645161291</v>
      </c>
      <c r="O2" s="31">
        <v>19</v>
      </c>
      <c r="P2" s="31">
        <v>0.52903225806451615</v>
      </c>
      <c r="Q2" s="31">
        <v>0.26129032258064511</v>
      </c>
      <c r="R2" s="31">
        <v>0.76129032258064522</v>
      </c>
      <c r="S2" s="31">
        <v>2.5806451612903226E-2</v>
      </c>
      <c r="T2" s="31">
        <v>0.67419354838709677</v>
      </c>
      <c r="U2" s="31">
        <v>0.20967741935483875</v>
      </c>
      <c r="V2" s="31">
        <v>2.5806451612903226E-2</v>
      </c>
      <c r="W2" s="31">
        <v>1</v>
      </c>
      <c r="X2" s="31">
        <v>1.7161290322580645</v>
      </c>
      <c r="Y2" s="31">
        <v>1.8548387096774193</v>
      </c>
      <c r="Z2" s="31">
        <v>2.32258064516129</v>
      </c>
      <c r="AA2" s="31">
        <v>1.0870967741935484</v>
      </c>
      <c r="AB2" s="31">
        <v>1.732258064516129</v>
      </c>
      <c r="AC2" s="31">
        <v>1.7645161290322577</v>
      </c>
      <c r="AD2" s="31">
        <v>33.829032258064515</v>
      </c>
      <c r="AE2" s="31">
        <v>78.380645161290317</v>
      </c>
      <c r="AF2" s="31">
        <v>0.27419354838709675</v>
      </c>
      <c r="AG2" s="31">
        <v>0.71612903225806457</v>
      </c>
      <c r="AH2" s="31">
        <v>0.18387096774193545</v>
      </c>
      <c r="AI2" s="32" t="s">
        <v>34</v>
      </c>
      <c r="AJ2" s="35" t="s">
        <v>34</v>
      </c>
      <c r="AM2" s="3"/>
      <c r="AN2" s="3"/>
    </row>
    <row r="3" spans="1:40" ht="17.399999999999999" x14ac:dyDescent="0.3">
      <c r="A3" s="15" t="s">
        <v>35</v>
      </c>
      <c r="B3" s="15" t="s">
        <v>120</v>
      </c>
      <c r="C3" s="15" t="s">
        <v>117</v>
      </c>
      <c r="D3" s="17" t="s">
        <v>36</v>
      </c>
      <c r="E3" s="33">
        <v>47</v>
      </c>
      <c r="F3" s="34">
        <v>7</v>
      </c>
      <c r="G3" s="34">
        <v>62</v>
      </c>
      <c r="H3" s="34">
        <v>18</v>
      </c>
      <c r="I3" s="31">
        <f t="shared" si="0"/>
        <v>1.1481481481481481</v>
      </c>
      <c r="J3" s="31">
        <f t="shared" si="1"/>
        <v>0.33333333333333331</v>
      </c>
      <c r="K3" s="34">
        <v>1</v>
      </c>
      <c r="L3" s="34">
        <v>0</v>
      </c>
      <c r="M3" s="34">
        <v>4.7740740740740746</v>
      </c>
      <c r="N3" s="34">
        <v>0.22037037037037038</v>
      </c>
      <c r="O3" s="34">
        <v>29</v>
      </c>
      <c r="P3" s="34">
        <v>0.57962962962962972</v>
      </c>
      <c r="Q3" s="34">
        <v>0.3</v>
      </c>
      <c r="R3" s="34">
        <v>0.35925925925925928</v>
      </c>
      <c r="S3" s="34">
        <v>0</v>
      </c>
      <c r="T3" s="34">
        <v>0</v>
      </c>
      <c r="U3" s="34">
        <v>0.2388888888888889</v>
      </c>
      <c r="V3" s="34">
        <v>0</v>
      </c>
      <c r="W3" s="34">
        <v>0</v>
      </c>
      <c r="X3" s="34">
        <v>1.5018518518518518</v>
      </c>
      <c r="Y3" s="34">
        <v>3.494444444444444</v>
      </c>
      <c r="Z3" s="34">
        <v>2.1574074074074074</v>
      </c>
      <c r="AA3" s="34">
        <v>0.43888888888888888</v>
      </c>
      <c r="AB3" s="34">
        <v>2.4370370370370371</v>
      </c>
      <c r="AC3" s="34">
        <v>1.1166666666666667</v>
      </c>
      <c r="AD3" s="34">
        <v>53.268518518518519</v>
      </c>
      <c r="AE3" s="34">
        <v>85.30185185185185</v>
      </c>
      <c r="AF3" s="34">
        <v>0.22037037037037038</v>
      </c>
      <c r="AG3" s="34">
        <v>1.7537037037037038</v>
      </c>
      <c r="AH3" s="34">
        <v>0.37962962962962965</v>
      </c>
      <c r="AI3" s="36" t="s">
        <v>34</v>
      </c>
      <c r="AJ3" s="35" t="s">
        <v>37</v>
      </c>
      <c r="AN3" s="3"/>
    </row>
    <row r="4" spans="1:40" ht="17.399999999999999" x14ac:dyDescent="0.3">
      <c r="A4" s="15" t="s">
        <v>38</v>
      </c>
      <c r="B4" s="15" t="s">
        <v>121</v>
      </c>
      <c r="C4" s="15" t="s">
        <v>114</v>
      </c>
      <c r="D4" s="18" t="s">
        <v>39</v>
      </c>
      <c r="E4" s="33">
        <v>46</v>
      </c>
      <c r="F4" s="34">
        <v>6</v>
      </c>
      <c r="G4" s="34">
        <v>17</v>
      </c>
      <c r="H4" s="34">
        <v>23</v>
      </c>
      <c r="I4" s="31">
        <f t="shared" si="0"/>
        <v>0.32692307692307693</v>
      </c>
      <c r="J4" s="31">
        <f t="shared" si="1"/>
        <v>0.44230769230769229</v>
      </c>
      <c r="K4" s="34">
        <v>6</v>
      </c>
      <c r="L4" s="34">
        <v>0</v>
      </c>
      <c r="M4" s="34">
        <v>2.2999999999999998</v>
      </c>
      <c r="N4" s="34">
        <v>0.44615384615384612</v>
      </c>
      <c r="O4" s="34">
        <v>18</v>
      </c>
      <c r="P4" s="34">
        <v>1.0692307692307694</v>
      </c>
      <c r="Q4" s="34">
        <v>0.9884615384615385</v>
      </c>
      <c r="R4" s="34">
        <v>1.0480769230769231</v>
      </c>
      <c r="S4" s="34">
        <v>2.5000000000000001E-2</v>
      </c>
      <c r="T4" s="34">
        <v>0.11730769230769234</v>
      </c>
      <c r="U4" s="34">
        <v>1.1423076923076922</v>
      </c>
      <c r="V4" s="34">
        <v>7.6923076923076927E-2</v>
      </c>
      <c r="W4" s="34">
        <v>0</v>
      </c>
      <c r="X4" s="34">
        <v>2.7557692307692307</v>
      </c>
      <c r="Y4" s="34">
        <v>4.3903846153846153</v>
      </c>
      <c r="Z4" s="34">
        <v>2.3326923076923078</v>
      </c>
      <c r="AA4" s="34">
        <v>0.43076923076923079</v>
      </c>
      <c r="AB4" s="34">
        <v>3.2442307692307688</v>
      </c>
      <c r="AC4" s="34">
        <v>1.4153846153846155</v>
      </c>
      <c r="AD4" s="34">
        <v>52.973076923076924</v>
      </c>
      <c r="AE4" s="34">
        <v>86.026923076923083</v>
      </c>
      <c r="AF4" s="34">
        <v>1.3923076923076925</v>
      </c>
      <c r="AG4" s="34">
        <v>2.9153846153846152</v>
      </c>
      <c r="AH4" s="34">
        <v>0.30192307692307691</v>
      </c>
      <c r="AI4" s="36" t="s">
        <v>34</v>
      </c>
      <c r="AJ4" s="35" t="s">
        <v>37</v>
      </c>
      <c r="AN4" s="3"/>
    </row>
    <row r="5" spans="1:40" ht="17.399999999999999" x14ac:dyDescent="0.3">
      <c r="A5" s="15" t="s">
        <v>40</v>
      </c>
      <c r="B5" s="15" t="s">
        <v>145</v>
      </c>
      <c r="C5" s="15" t="s">
        <v>115</v>
      </c>
      <c r="D5" s="17" t="s">
        <v>36</v>
      </c>
      <c r="E5" s="33">
        <v>60</v>
      </c>
      <c r="F5" s="34">
        <v>1</v>
      </c>
      <c r="G5" s="34">
        <v>48</v>
      </c>
      <c r="H5" s="34">
        <v>21</v>
      </c>
      <c r="I5" s="31">
        <f t="shared" si="0"/>
        <v>0.78688524590163933</v>
      </c>
      <c r="J5" s="31">
        <f t="shared" si="1"/>
        <v>0.34426229508196721</v>
      </c>
      <c r="K5" s="34">
        <v>14</v>
      </c>
      <c r="L5" s="34">
        <v>2</v>
      </c>
      <c r="M5" s="34">
        <v>4.6737704918032783</v>
      </c>
      <c r="N5" s="34">
        <v>2.1327868852459018</v>
      </c>
      <c r="O5" s="34">
        <v>19</v>
      </c>
      <c r="P5" s="34">
        <v>0.55573770491803276</v>
      </c>
      <c r="Q5" s="34">
        <v>0.4</v>
      </c>
      <c r="R5" s="34">
        <v>2.0770491803278688</v>
      </c>
      <c r="S5" s="34">
        <v>0</v>
      </c>
      <c r="T5" s="34">
        <v>0.94098360655737689</v>
      </c>
      <c r="U5" s="34">
        <v>0.36721311475409835</v>
      </c>
      <c r="V5" s="34">
        <v>8.5245901639344271E-2</v>
      </c>
      <c r="W5" s="34">
        <v>0</v>
      </c>
      <c r="X5" s="34">
        <v>1.9180327868852458</v>
      </c>
      <c r="Y5" s="34">
        <v>0.78524590163934427</v>
      </c>
      <c r="Z5" s="34">
        <v>1.2967213114754097</v>
      </c>
      <c r="AA5" s="34">
        <v>1.6147540983606561</v>
      </c>
      <c r="AB5" s="34">
        <v>2.1442622950819672</v>
      </c>
      <c r="AC5" s="34">
        <v>2.4672131147540988</v>
      </c>
      <c r="AD5" s="34">
        <v>41.552459016393435</v>
      </c>
      <c r="AE5" s="34">
        <v>74.493442622950823</v>
      </c>
      <c r="AF5" s="34">
        <v>0.32950819672131143</v>
      </c>
      <c r="AG5" s="34">
        <v>1.7213114754098362</v>
      </c>
      <c r="AH5" s="34">
        <v>0.32950819672131149</v>
      </c>
      <c r="AI5" s="36" t="s">
        <v>34</v>
      </c>
      <c r="AJ5" s="35" t="s">
        <v>37</v>
      </c>
      <c r="AN5" s="3"/>
    </row>
    <row r="6" spans="1:40" ht="17.399999999999999" x14ac:dyDescent="0.3">
      <c r="A6" s="15" t="s">
        <v>41</v>
      </c>
      <c r="B6" s="15" t="s">
        <v>120</v>
      </c>
      <c r="C6" s="15" t="s">
        <v>117</v>
      </c>
      <c r="D6" s="16" t="s">
        <v>33</v>
      </c>
      <c r="E6" s="33">
        <v>36</v>
      </c>
      <c r="F6" s="34">
        <v>2</v>
      </c>
      <c r="G6" s="34">
        <v>22</v>
      </c>
      <c r="H6" s="34">
        <v>16</v>
      </c>
      <c r="I6" s="31">
        <f t="shared" si="0"/>
        <v>0.57894736842105265</v>
      </c>
      <c r="J6" s="31">
        <f>H6/(F6+E6)</f>
        <v>0.42105263157894735</v>
      </c>
      <c r="K6" s="34">
        <v>6</v>
      </c>
      <c r="L6" s="34">
        <v>0</v>
      </c>
      <c r="M6" s="34">
        <v>3</v>
      </c>
      <c r="N6" s="34">
        <v>0.64999999999999991</v>
      </c>
      <c r="O6" s="34">
        <v>4</v>
      </c>
      <c r="P6" s="34">
        <v>1</v>
      </c>
      <c r="Q6" s="34">
        <v>0.35</v>
      </c>
      <c r="R6" s="34">
        <v>1.9</v>
      </c>
      <c r="S6" s="34">
        <v>0</v>
      </c>
      <c r="T6" s="34">
        <v>0</v>
      </c>
      <c r="U6" s="34">
        <v>0.45</v>
      </c>
      <c r="V6" s="34">
        <v>0</v>
      </c>
      <c r="W6" s="34">
        <v>0</v>
      </c>
      <c r="X6" s="34">
        <v>1.85</v>
      </c>
      <c r="Y6" s="34">
        <v>3.25</v>
      </c>
      <c r="Z6" s="34">
        <v>4.6000000000000005</v>
      </c>
      <c r="AA6" s="34">
        <v>0.79999999999999993</v>
      </c>
      <c r="AB6" s="34">
        <v>1.8</v>
      </c>
      <c r="AC6" s="34">
        <v>2.3000000000000003</v>
      </c>
      <c r="AD6" s="34">
        <v>39.65</v>
      </c>
      <c r="AE6" s="34">
        <v>83.764882943143817</v>
      </c>
      <c r="AF6" s="34">
        <v>0.55000000000000004</v>
      </c>
      <c r="AG6" s="34">
        <v>0.8</v>
      </c>
      <c r="AH6" s="34">
        <v>0.35</v>
      </c>
      <c r="AI6" s="36" t="s">
        <v>34</v>
      </c>
      <c r="AJ6" s="35" t="s">
        <v>37</v>
      </c>
      <c r="AN6" s="3"/>
    </row>
    <row r="7" spans="1:40" ht="17.399999999999999" x14ac:dyDescent="0.3">
      <c r="A7" s="15" t="s">
        <v>266</v>
      </c>
      <c r="B7" s="15" t="s">
        <v>120</v>
      </c>
      <c r="C7" s="15" t="s">
        <v>117</v>
      </c>
      <c r="D7" s="21" t="s">
        <v>54</v>
      </c>
      <c r="E7" s="42">
        <v>49</v>
      </c>
      <c r="F7" s="43">
        <v>14</v>
      </c>
      <c r="G7" s="33">
        <v>5</v>
      </c>
      <c r="H7" s="34">
        <v>20</v>
      </c>
      <c r="I7" s="31">
        <f>G7/(F7+E7)</f>
        <v>7.9365079365079361E-2</v>
      </c>
      <c r="J7" s="31">
        <f>H7/(F7+E7)</f>
        <v>0.31746031746031744</v>
      </c>
      <c r="K7" s="24">
        <v>6</v>
      </c>
      <c r="L7" s="24">
        <v>0</v>
      </c>
      <c r="M7" s="24">
        <v>1.324679979518689</v>
      </c>
      <c r="N7" s="24">
        <v>4.6111395573761163E-2</v>
      </c>
      <c r="O7" s="24">
        <v>6</v>
      </c>
      <c r="P7" s="24">
        <v>1.4191500256016387</v>
      </c>
      <c r="Q7" s="24">
        <v>0.54864311315924219</v>
      </c>
      <c r="R7" s="24">
        <v>0.61341525857654888</v>
      </c>
      <c r="S7" s="24">
        <v>0</v>
      </c>
      <c r="T7" s="24">
        <v>0.30762928827444952</v>
      </c>
      <c r="U7" s="24">
        <v>0.49278033794162829</v>
      </c>
      <c r="V7" s="24">
        <v>8.0952380952380942E-2</v>
      </c>
      <c r="W7" s="24">
        <v>0</v>
      </c>
      <c r="X7" s="24">
        <v>1.3760368663594471</v>
      </c>
      <c r="Y7" s="24">
        <v>2.5180235535074247</v>
      </c>
      <c r="Z7" s="24">
        <v>1.7273425499231949</v>
      </c>
      <c r="AA7" s="24">
        <v>6.5335381464413728E-2</v>
      </c>
      <c r="AB7" s="24">
        <v>1.4759856630824371</v>
      </c>
      <c r="AC7" s="24">
        <v>0.77347670250896039</v>
      </c>
      <c r="AD7" s="24">
        <v>74.141269841269846</v>
      </c>
      <c r="AE7" s="24">
        <v>91.047554280870855</v>
      </c>
      <c r="AF7" s="24">
        <v>0.12882744495647719</v>
      </c>
      <c r="AG7" s="24">
        <v>3.2256528417818742</v>
      </c>
      <c r="AH7" s="24">
        <v>0.51822836661546334</v>
      </c>
      <c r="AI7" s="35" t="s">
        <v>34</v>
      </c>
      <c r="AJ7" s="35" t="s">
        <v>37</v>
      </c>
      <c r="AN7" s="3"/>
    </row>
    <row r="8" spans="1:40" ht="17.399999999999999" x14ac:dyDescent="0.3">
      <c r="A8" s="15" t="s">
        <v>42</v>
      </c>
      <c r="B8" s="15" t="s">
        <v>143</v>
      </c>
      <c r="C8" s="15" t="s">
        <v>119</v>
      </c>
      <c r="D8" s="17" t="s">
        <v>36</v>
      </c>
      <c r="E8" s="33">
        <v>50</v>
      </c>
      <c r="F8" s="34">
        <v>5</v>
      </c>
      <c r="G8" s="34">
        <v>36</v>
      </c>
      <c r="H8" s="34">
        <v>10</v>
      </c>
      <c r="I8" s="31">
        <f t="shared" si="0"/>
        <v>0.65454545454545454</v>
      </c>
      <c r="J8" s="31">
        <f t="shared" si="1"/>
        <v>0.18181818181818182</v>
      </c>
      <c r="K8" s="34">
        <v>9</v>
      </c>
      <c r="L8" s="34">
        <v>0</v>
      </c>
      <c r="M8" s="34">
        <v>3.5381818181818181</v>
      </c>
      <c r="N8" s="34">
        <v>1.2654545454545456</v>
      </c>
      <c r="O8" s="34">
        <v>12</v>
      </c>
      <c r="P8" s="34">
        <v>0.60181818181818181</v>
      </c>
      <c r="Q8" s="34">
        <v>0.33818181818181814</v>
      </c>
      <c r="R8" s="34">
        <v>1.1363636363636365</v>
      </c>
      <c r="S8" s="34">
        <v>0</v>
      </c>
      <c r="T8" s="34">
        <v>1.2272727272727273</v>
      </c>
      <c r="U8" s="34">
        <v>0.21090909090909091</v>
      </c>
      <c r="V8" s="34">
        <v>0.16</v>
      </c>
      <c r="W8" s="34">
        <v>0</v>
      </c>
      <c r="X8" s="34">
        <v>1.5672727272727272</v>
      </c>
      <c r="Y8" s="34">
        <v>0.76</v>
      </c>
      <c r="Z8" s="34">
        <v>1.2163636363636363</v>
      </c>
      <c r="AA8" s="34">
        <v>1.1309090909090909</v>
      </c>
      <c r="AB8" s="34">
        <v>1.9418181818181819</v>
      </c>
      <c r="AC8" s="34">
        <v>1.229090909090909</v>
      </c>
      <c r="AD8" s="34">
        <v>25.412727272727274</v>
      </c>
      <c r="AE8" s="34">
        <v>79.487272727272725</v>
      </c>
      <c r="AF8" s="34">
        <v>1.0763636363636364</v>
      </c>
      <c r="AG8" s="34">
        <v>1.0327272727272727</v>
      </c>
      <c r="AH8" s="34">
        <v>9.0909090909090912E-2</v>
      </c>
      <c r="AI8" s="36" t="s">
        <v>34</v>
      </c>
      <c r="AJ8" s="35" t="s">
        <v>37</v>
      </c>
      <c r="AN8" s="3"/>
    </row>
    <row r="9" spans="1:40" ht="17.399999999999999" x14ac:dyDescent="0.3">
      <c r="A9" s="15" t="s">
        <v>43</v>
      </c>
      <c r="B9" s="15" t="s">
        <v>121</v>
      </c>
      <c r="C9" s="15" t="s">
        <v>114</v>
      </c>
      <c r="D9" s="18" t="s">
        <v>176</v>
      </c>
      <c r="E9" s="33">
        <v>27</v>
      </c>
      <c r="F9" s="34">
        <v>10</v>
      </c>
      <c r="G9" s="34">
        <v>15</v>
      </c>
      <c r="H9" s="34">
        <v>9</v>
      </c>
      <c r="I9" s="31">
        <f t="shared" si="0"/>
        <v>0.40540540540540543</v>
      </c>
      <c r="J9" s="31">
        <f t="shared" si="1"/>
        <v>0.24324324324324326</v>
      </c>
      <c r="K9" s="34">
        <v>1</v>
      </c>
      <c r="L9" s="34">
        <v>0</v>
      </c>
      <c r="M9" s="34">
        <v>3.1351351351351351</v>
      </c>
      <c r="N9" s="34">
        <v>0.45405405405405408</v>
      </c>
      <c r="O9" s="34">
        <v>5</v>
      </c>
      <c r="P9" s="34">
        <v>1.172972972972973</v>
      </c>
      <c r="Q9" s="34">
        <v>0.87567567567567561</v>
      </c>
      <c r="R9" s="34">
        <v>1.0405405405405406</v>
      </c>
      <c r="S9" s="34">
        <v>0</v>
      </c>
      <c r="T9" s="34">
        <v>0.23513513513513512</v>
      </c>
      <c r="U9" s="34">
        <v>0.90270270270270259</v>
      </c>
      <c r="V9" s="34">
        <v>3.2432432432432434E-2</v>
      </c>
      <c r="W9" s="34">
        <v>0</v>
      </c>
      <c r="X9" s="34">
        <v>1.9297297297297298</v>
      </c>
      <c r="Y9" s="34">
        <v>2.4000000000000004</v>
      </c>
      <c r="Z9" s="34">
        <v>1.4648648648648648</v>
      </c>
      <c r="AA9" s="34">
        <v>0.51621621621621627</v>
      </c>
      <c r="AB9" s="34">
        <v>1.5729729729729729</v>
      </c>
      <c r="AC9" s="34">
        <v>1.0567567567567568</v>
      </c>
      <c r="AD9" s="34">
        <v>31.29189189189189</v>
      </c>
      <c r="AE9" s="34">
        <v>83.156756756756764</v>
      </c>
      <c r="AF9" s="34">
        <v>1.0513513513513515</v>
      </c>
      <c r="AG9" s="34">
        <v>0.69729729729729728</v>
      </c>
      <c r="AH9" s="34">
        <v>0.45405405405405408</v>
      </c>
      <c r="AI9" s="36" t="s">
        <v>34</v>
      </c>
      <c r="AJ9" s="35" t="s">
        <v>37</v>
      </c>
      <c r="AN9" s="3"/>
    </row>
    <row r="10" spans="1:40" ht="17.399999999999999" x14ac:dyDescent="0.3">
      <c r="A10" s="15" t="s">
        <v>45</v>
      </c>
      <c r="B10" s="15" t="s">
        <v>146</v>
      </c>
      <c r="C10" s="15" t="s">
        <v>117</v>
      </c>
      <c r="D10" s="18" t="s">
        <v>176</v>
      </c>
      <c r="E10" s="33">
        <v>49</v>
      </c>
      <c r="F10" s="34">
        <v>2</v>
      </c>
      <c r="G10" s="34">
        <v>31</v>
      </c>
      <c r="H10" s="34">
        <v>14</v>
      </c>
      <c r="I10" s="31">
        <f t="shared" si="0"/>
        <v>0.60784313725490191</v>
      </c>
      <c r="J10" s="31">
        <f t="shared" si="1"/>
        <v>0.27450980392156865</v>
      </c>
      <c r="K10" s="34">
        <v>10</v>
      </c>
      <c r="L10" s="34">
        <v>0</v>
      </c>
      <c r="M10" s="34">
        <v>4.3764705882352946</v>
      </c>
      <c r="N10" s="34">
        <v>1.5470588235294118</v>
      </c>
      <c r="O10" s="34">
        <v>14</v>
      </c>
      <c r="P10" s="34">
        <v>0.87843137254901971</v>
      </c>
      <c r="Q10" s="34">
        <v>1.0529411764705883</v>
      </c>
      <c r="R10" s="34">
        <v>0.7431372549019607</v>
      </c>
      <c r="S10" s="34">
        <v>8.0392156862745104E-2</v>
      </c>
      <c r="T10" s="34">
        <v>1.4666666666666668</v>
      </c>
      <c r="U10" s="34">
        <v>0.39019607843137255</v>
      </c>
      <c r="V10" s="34">
        <v>0.11960784313725491</v>
      </c>
      <c r="W10" s="34">
        <v>1</v>
      </c>
      <c r="X10" s="34">
        <v>2.0137254901960784</v>
      </c>
      <c r="Y10" s="34">
        <v>1.6549019607843138</v>
      </c>
      <c r="Z10" s="34">
        <v>1.1568627450980391</v>
      </c>
      <c r="AA10" s="34">
        <v>0.29215686274509806</v>
      </c>
      <c r="AB10" s="34">
        <v>1.388235294117647</v>
      </c>
      <c r="AC10" s="34">
        <v>1.527450980392157</v>
      </c>
      <c r="AD10" s="34">
        <v>32.315686274509801</v>
      </c>
      <c r="AE10" s="34">
        <v>78.612937751519823</v>
      </c>
      <c r="AF10" s="34">
        <v>1.6512605042016806</v>
      </c>
      <c r="AG10" s="34">
        <v>1.2299719887955183</v>
      </c>
      <c r="AH10" s="34">
        <v>0.17843137254901961</v>
      </c>
      <c r="AI10" s="36" t="s">
        <v>34</v>
      </c>
      <c r="AJ10" s="35" t="s">
        <v>37</v>
      </c>
      <c r="AN10" s="3"/>
    </row>
    <row r="11" spans="1:40" ht="17.399999999999999" x14ac:dyDescent="0.3">
      <c r="A11" s="15" t="s">
        <v>46</v>
      </c>
      <c r="B11" s="15" t="s">
        <v>136</v>
      </c>
      <c r="C11" s="15" t="s">
        <v>116</v>
      </c>
      <c r="D11" s="19" t="s">
        <v>47</v>
      </c>
      <c r="E11" s="33">
        <v>57</v>
      </c>
      <c r="F11" s="34">
        <v>1</v>
      </c>
      <c r="G11" s="34">
        <v>9</v>
      </c>
      <c r="H11" s="34">
        <v>12</v>
      </c>
      <c r="I11" s="31">
        <f t="shared" si="0"/>
        <v>0.15517241379310345</v>
      </c>
      <c r="J11" s="34">
        <f t="shared" si="1"/>
        <v>0.20689655172413793</v>
      </c>
      <c r="K11" s="34">
        <v>10</v>
      </c>
      <c r="L11" s="34">
        <v>0</v>
      </c>
      <c r="M11" s="34">
        <v>1.9344827586206896</v>
      </c>
      <c r="N11" s="34">
        <v>0.35862068965517246</v>
      </c>
      <c r="O11" s="34">
        <v>9</v>
      </c>
      <c r="P11" s="34">
        <v>2.0551724137931036</v>
      </c>
      <c r="Q11" s="34">
        <v>1.4896551724137932</v>
      </c>
      <c r="R11" s="34">
        <v>0.96724137931034493</v>
      </c>
      <c r="S11" s="34">
        <v>0</v>
      </c>
      <c r="T11" s="34">
        <v>0.4206896551724138</v>
      </c>
      <c r="U11" s="34">
        <v>1.2551724137931037</v>
      </c>
      <c r="V11" s="34">
        <v>0.12413793103448276</v>
      </c>
      <c r="W11" s="34">
        <v>0</v>
      </c>
      <c r="X11" s="34">
        <v>2.6379310344827585</v>
      </c>
      <c r="Y11" s="34">
        <v>1.1344827586206896</v>
      </c>
      <c r="Z11" s="34">
        <v>1.6120689655172411</v>
      </c>
      <c r="AA11" s="34">
        <v>5.5172413793103454E-2</v>
      </c>
      <c r="AB11" s="34">
        <v>1.2568965517241377</v>
      </c>
      <c r="AC11" s="34">
        <v>0.5051724137931034</v>
      </c>
      <c r="AD11" s="34">
        <v>71.955172413793107</v>
      </c>
      <c r="AE11" s="34">
        <v>87.146514792209288</v>
      </c>
      <c r="AF11" s="34">
        <v>1.9775862068965517</v>
      </c>
      <c r="AG11" s="34">
        <v>9.4327586206896559</v>
      </c>
      <c r="AH11" s="34">
        <v>0.72241379310344833</v>
      </c>
      <c r="AI11" s="36" t="s">
        <v>34</v>
      </c>
      <c r="AJ11" s="35" t="s">
        <v>37</v>
      </c>
      <c r="AN11" s="3"/>
    </row>
    <row r="12" spans="1:40" ht="17.399999999999999" x14ac:dyDescent="0.3">
      <c r="A12" s="15" t="s">
        <v>48</v>
      </c>
      <c r="B12" s="15" t="s">
        <v>144</v>
      </c>
      <c r="C12" s="15" t="s">
        <v>115</v>
      </c>
      <c r="D12" s="17" t="s">
        <v>36</v>
      </c>
      <c r="E12" s="33">
        <v>50</v>
      </c>
      <c r="F12" s="34">
        <v>1</v>
      </c>
      <c r="G12" s="34">
        <v>38</v>
      </c>
      <c r="H12" s="34">
        <v>1</v>
      </c>
      <c r="I12" s="31">
        <f t="shared" si="0"/>
        <v>0.74509803921568629</v>
      </c>
      <c r="J12" s="34">
        <f t="shared" si="1"/>
        <v>1.9607843137254902E-2</v>
      </c>
      <c r="K12" s="34">
        <v>12</v>
      </c>
      <c r="L12" s="34">
        <v>0</v>
      </c>
      <c r="M12" s="34">
        <v>3.4588235294117649</v>
      </c>
      <c r="N12" s="34">
        <v>1.8392156862745099</v>
      </c>
      <c r="O12" s="34">
        <v>2</v>
      </c>
      <c r="P12" s="34">
        <v>0.42156862745098039</v>
      </c>
      <c r="Q12" s="34">
        <v>0.15490196078431373</v>
      </c>
      <c r="R12" s="34">
        <v>1.93921568627451</v>
      </c>
      <c r="S12" s="34">
        <v>0</v>
      </c>
      <c r="T12" s="34">
        <v>0.60588235294117643</v>
      </c>
      <c r="U12" s="34">
        <v>6.666666666666668E-2</v>
      </c>
      <c r="V12" s="34">
        <v>9.6078431372549039E-2</v>
      </c>
      <c r="W12" s="34">
        <v>0</v>
      </c>
      <c r="X12" s="34">
        <v>0.78627450980392155</v>
      </c>
      <c r="Y12" s="34">
        <v>0.89215686274509809</v>
      </c>
      <c r="Z12" s="34">
        <v>2.0705882352941178</v>
      </c>
      <c r="AA12" s="34">
        <v>0.94313725490196088</v>
      </c>
      <c r="AB12" s="34">
        <v>2.6901960784313723</v>
      </c>
      <c r="AC12" s="34">
        <v>2.7745098039215685</v>
      </c>
      <c r="AD12" s="34">
        <v>22.62156862745098</v>
      </c>
      <c r="AE12" s="34">
        <v>81.215686274509807</v>
      </c>
      <c r="AF12" s="34">
        <v>9.6078431372549039E-2</v>
      </c>
      <c r="AG12" s="34">
        <v>0.62352941176470578</v>
      </c>
      <c r="AH12" s="34">
        <v>6.666666666666668E-2</v>
      </c>
      <c r="AI12" s="36" t="s">
        <v>34</v>
      </c>
      <c r="AJ12" s="35" t="s">
        <v>37</v>
      </c>
      <c r="AN12" s="3"/>
    </row>
    <row r="13" spans="1:40" ht="17.399999999999999" x14ac:dyDescent="0.3">
      <c r="A13" s="15" t="s">
        <v>49</v>
      </c>
      <c r="B13" s="15" t="s">
        <v>142</v>
      </c>
      <c r="C13" s="15" t="s">
        <v>119</v>
      </c>
      <c r="D13" s="19" t="s">
        <v>47</v>
      </c>
      <c r="E13" s="33">
        <v>55</v>
      </c>
      <c r="F13" s="34">
        <v>0</v>
      </c>
      <c r="G13" s="34">
        <v>17</v>
      </c>
      <c r="H13" s="34">
        <v>9</v>
      </c>
      <c r="I13" s="31">
        <f t="shared" si="0"/>
        <v>0.30909090909090908</v>
      </c>
      <c r="J13" s="34">
        <f t="shared" si="1"/>
        <v>0.16363636363636364</v>
      </c>
      <c r="K13" s="34">
        <v>10</v>
      </c>
      <c r="L13" s="34">
        <v>0</v>
      </c>
      <c r="M13" s="34">
        <v>1.989090909090909</v>
      </c>
      <c r="N13" s="34">
        <v>0.91999999999999993</v>
      </c>
      <c r="O13" s="34">
        <v>2</v>
      </c>
      <c r="P13" s="34">
        <v>1.3163636363636362</v>
      </c>
      <c r="Q13" s="34">
        <v>1.0145454545454546</v>
      </c>
      <c r="R13" s="34">
        <v>1.2836363636363635</v>
      </c>
      <c r="S13" s="34">
        <v>0</v>
      </c>
      <c r="T13" s="34">
        <v>0.73090909090909095</v>
      </c>
      <c r="U13" s="34">
        <v>0.99636363636363623</v>
      </c>
      <c r="V13" s="34">
        <v>5.4545454545454543E-2</v>
      </c>
      <c r="W13" s="34">
        <v>0</v>
      </c>
      <c r="X13" s="34">
        <v>1.2872727272727271</v>
      </c>
      <c r="Y13" s="34">
        <v>1.1127272727272728</v>
      </c>
      <c r="Z13" s="34">
        <v>0.90909090909090906</v>
      </c>
      <c r="AA13" s="34">
        <v>1.8181818181818181E-2</v>
      </c>
      <c r="AB13" s="34">
        <v>1.2072727272727271</v>
      </c>
      <c r="AC13" s="34">
        <v>0.77090909090909088</v>
      </c>
      <c r="AD13" s="34">
        <v>77.541818181818172</v>
      </c>
      <c r="AE13" s="34">
        <v>89.209250749250756</v>
      </c>
      <c r="AF13" s="34">
        <v>0.13454545454545455</v>
      </c>
      <c r="AG13" s="34">
        <v>5.4909090909090912</v>
      </c>
      <c r="AH13" s="34">
        <v>0.30545454545454548</v>
      </c>
      <c r="AI13" s="36" t="s">
        <v>34</v>
      </c>
      <c r="AJ13" s="35" t="s">
        <v>37</v>
      </c>
      <c r="AN13" s="3"/>
    </row>
    <row r="14" spans="1:40" ht="17.399999999999999" x14ac:dyDescent="0.3">
      <c r="A14" s="15" t="s">
        <v>50</v>
      </c>
      <c r="B14" s="15" t="s">
        <v>122</v>
      </c>
      <c r="C14" s="15" t="s">
        <v>114</v>
      </c>
      <c r="D14" s="17" t="s">
        <v>36</v>
      </c>
      <c r="E14" s="33">
        <v>57</v>
      </c>
      <c r="F14" s="34">
        <v>4</v>
      </c>
      <c r="G14" s="34">
        <v>45</v>
      </c>
      <c r="H14" s="34">
        <v>11</v>
      </c>
      <c r="I14" s="31">
        <f t="shared" si="0"/>
        <v>0.73770491803278693</v>
      </c>
      <c r="J14" s="34">
        <f t="shared" si="1"/>
        <v>0.18032786885245902</v>
      </c>
      <c r="K14" s="34">
        <v>4</v>
      </c>
      <c r="L14" s="34">
        <v>1</v>
      </c>
      <c r="M14" s="34">
        <v>3.5229508196721309</v>
      </c>
      <c r="N14" s="34">
        <v>3.3590163934426225</v>
      </c>
      <c r="O14" s="34">
        <v>11</v>
      </c>
      <c r="P14" s="34">
        <v>0.4770491803278688</v>
      </c>
      <c r="Q14" s="34">
        <v>0.26557377049180331</v>
      </c>
      <c r="R14" s="34">
        <v>2.1508196721311474</v>
      </c>
      <c r="S14" s="34">
        <v>0</v>
      </c>
      <c r="T14" s="34">
        <v>0.36393442622950817</v>
      </c>
      <c r="U14" s="34">
        <v>0.31147540983606559</v>
      </c>
      <c r="V14" s="34">
        <v>9.3442622950819676E-2</v>
      </c>
      <c r="W14" s="34">
        <v>0</v>
      </c>
      <c r="X14" s="34">
        <v>1.2754098360655739</v>
      </c>
      <c r="Y14" s="34">
        <v>1.9278688524590164</v>
      </c>
      <c r="Z14" s="34">
        <v>2.3016393442622949</v>
      </c>
      <c r="AA14" s="34">
        <v>0.78032786885245897</v>
      </c>
      <c r="AB14" s="34">
        <v>2.7491803278688525</v>
      </c>
      <c r="AC14" s="34">
        <v>2.6016393442622952</v>
      </c>
      <c r="AD14" s="34">
        <v>24.406557377049179</v>
      </c>
      <c r="AE14" s="34">
        <v>71.713114754098356</v>
      </c>
      <c r="AF14" s="34">
        <v>0.1721311475409836</v>
      </c>
      <c r="AG14" s="34">
        <v>0.45737704918032784</v>
      </c>
      <c r="AH14" s="34">
        <v>0.30655737704918035</v>
      </c>
      <c r="AI14" s="36" t="s">
        <v>34</v>
      </c>
      <c r="AJ14" s="35" t="s">
        <v>37</v>
      </c>
      <c r="AN14" s="3"/>
    </row>
    <row r="15" spans="1:40" ht="17.399999999999999" x14ac:dyDescent="0.3">
      <c r="A15" s="15" t="s">
        <v>51</v>
      </c>
      <c r="B15" s="15" t="s">
        <v>121</v>
      </c>
      <c r="C15" s="15" t="s">
        <v>114</v>
      </c>
      <c r="D15" s="20" t="s">
        <v>52</v>
      </c>
      <c r="E15" s="33">
        <v>53</v>
      </c>
      <c r="F15" s="34">
        <v>2</v>
      </c>
      <c r="G15" s="34">
        <v>0</v>
      </c>
      <c r="H15" s="34">
        <v>18</v>
      </c>
      <c r="I15" s="31">
        <f t="shared" si="0"/>
        <v>0</v>
      </c>
      <c r="J15" s="34">
        <f t="shared" si="1"/>
        <v>0.32727272727272727</v>
      </c>
      <c r="K15" s="34">
        <v>3</v>
      </c>
      <c r="L15" s="34">
        <v>0</v>
      </c>
      <c r="M15" s="34">
        <v>0.49818181818181817</v>
      </c>
      <c r="N15" s="34">
        <v>0.56909090909090909</v>
      </c>
      <c r="O15" s="34">
        <v>3</v>
      </c>
      <c r="P15" s="34">
        <v>1.7927272727272727</v>
      </c>
      <c r="Q15" s="34">
        <v>1.6963636363636363</v>
      </c>
      <c r="R15" s="34">
        <v>0.51636363636363636</v>
      </c>
      <c r="S15" s="34">
        <v>0.14727272727272728</v>
      </c>
      <c r="T15" s="34">
        <v>1.2327272727272727</v>
      </c>
      <c r="U15" s="34">
        <v>1.0781818181818184</v>
      </c>
      <c r="V15" s="34">
        <v>0.13090909090909092</v>
      </c>
      <c r="W15" s="34">
        <v>0</v>
      </c>
      <c r="X15" s="34">
        <v>1.4872727272727271</v>
      </c>
      <c r="Y15" s="34">
        <v>0.90909090909090906</v>
      </c>
      <c r="Z15" s="34">
        <v>0.6527272727272726</v>
      </c>
      <c r="AA15" s="34">
        <v>0.10545454545454547</v>
      </c>
      <c r="AB15" s="34">
        <v>0.73818181818181827</v>
      </c>
      <c r="AC15" s="34">
        <v>0.29272727272727272</v>
      </c>
      <c r="AD15" s="34">
        <v>67.618181818181824</v>
      </c>
      <c r="AE15" s="34">
        <v>89.565454545454557</v>
      </c>
      <c r="AF15" s="34">
        <v>0.94181818181818167</v>
      </c>
      <c r="AG15" s="34">
        <v>4.8672727272727272</v>
      </c>
      <c r="AH15" s="34">
        <v>0.18181818181818182</v>
      </c>
      <c r="AI15" s="36" t="s">
        <v>34</v>
      </c>
      <c r="AJ15" s="35" t="s">
        <v>37</v>
      </c>
      <c r="AN15" s="3"/>
    </row>
    <row r="16" spans="1:40" ht="17.399999999999999" x14ac:dyDescent="0.3">
      <c r="A16" s="15" t="s">
        <v>53</v>
      </c>
      <c r="B16" s="15" t="s">
        <v>120</v>
      </c>
      <c r="C16" s="15" t="s">
        <v>117</v>
      </c>
      <c r="D16" s="21" t="s">
        <v>54</v>
      </c>
      <c r="E16" s="33">
        <v>50</v>
      </c>
      <c r="F16" s="34">
        <v>8</v>
      </c>
      <c r="G16" s="34">
        <v>8</v>
      </c>
      <c r="H16" s="34">
        <v>13</v>
      </c>
      <c r="I16" s="31">
        <f t="shared" si="0"/>
        <v>0.13793103448275862</v>
      </c>
      <c r="J16" s="34">
        <f t="shared" si="1"/>
        <v>0.22413793103448276</v>
      </c>
      <c r="K16" s="34">
        <v>0</v>
      </c>
      <c r="L16" s="34">
        <v>0</v>
      </c>
      <c r="M16" s="34">
        <v>1.146551724137931</v>
      </c>
      <c r="N16" s="34">
        <v>6.8965517241379309E-2</v>
      </c>
      <c r="O16" s="34">
        <v>0</v>
      </c>
      <c r="P16" s="34">
        <v>0.6775862068965518</v>
      </c>
      <c r="Q16" s="34">
        <v>0.7068965517241379</v>
      </c>
      <c r="R16" s="34">
        <v>6.8965517241379309E-2</v>
      </c>
      <c r="S16" s="34">
        <v>1.8965517241379314E-2</v>
      </c>
      <c r="T16" s="34">
        <v>0.34655172413793101</v>
      </c>
      <c r="U16" s="34">
        <v>0.41551724137931034</v>
      </c>
      <c r="V16" s="34">
        <v>0</v>
      </c>
      <c r="W16" s="34">
        <v>0</v>
      </c>
      <c r="X16" s="34">
        <v>1.9827586206896555</v>
      </c>
      <c r="Y16" s="34">
        <v>0.59655172413793101</v>
      </c>
      <c r="Z16" s="34">
        <v>0.68448275862068964</v>
      </c>
      <c r="AA16" s="34">
        <v>5.1724137931034482E-2</v>
      </c>
      <c r="AB16" s="34">
        <v>0.70517241379310347</v>
      </c>
      <c r="AC16" s="34">
        <v>0.85689655172413792</v>
      </c>
      <c r="AD16" s="34">
        <v>100.42068965517241</v>
      </c>
      <c r="AE16" s="34">
        <v>94.35539254794196</v>
      </c>
      <c r="AF16" s="34">
        <v>1.0793103448275863</v>
      </c>
      <c r="AG16" s="34">
        <v>7.6000000000000005</v>
      </c>
      <c r="AH16" s="34">
        <v>0.42758620689655175</v>
      </c>
      <c r="AI16" s="36" t="s">
        <v>34</v>
      </c>
      <c r="AJ16" s="35" t="s">
        <v>37</v>
      </c>
      <c r="AN16" s="3"/>
    </row>
    <row r="17" spans="1:40" ht="17.399999999999999" x14ac:dyDescent="0.3">
      <c r="A17" s="15" t="s">
        <v>55</v>
      </c>
      <c r="B17" s="15" t="s">
        <v>118</v>
      </c>
      <c r="C17" s="15" t="s">
        <v>119</v>
      </c>
      <c r="D17" s="21" t="s">
        <v>54</v>
      </c>
      <c r="E17" s="33">
        <v>46</v>
      </c>
      <c r="F17" s="34">
        <v>11</v>
      </c>
      <c r="G17" s="34">
        <v>14</v>
      </c>
      <c r="H17" s="34">
        <v>24</v>
      </c>
      <c r="I17" s="31">
        <f t="shared" si="0"/>
        <v>0.24561403508771928</v>
      </c>
      <c r="J17" s="34">
        <f t="shared" si="1"/>
        <v>0.42105263157894735</v>
      </c>
      <c r="K17" s="34">
        <v>6</v>
      </c>
      <c r="L17" s="34">
        <v>0</v>
      </c>
      <c r="M17" s="34">
        <v>1.0052631578947369</v>
      </c>
      <c r="N17" s="34">
        <v>0.20877192982456139</v>
      </c>
      <c r="O17" s="34">
        <v>6</v>
      </c>
      <c r="P17" s="34">
        <v>0.88245614035087716</v>
      </c>
      <c r="Q17" s="34">
        <v>0.47719298245614034</v>
      </c>
      <c r="R17" s="34">
        <v>0.66491228070175445</v>
      </c>
      <c r="S17" s="34">
        <v>0</v>
      </c>
      <c r="T17" s="34">
        <v>4.3859649122807015E-2</v>
      </c>
      <c r="U17" s="34">
        <v>0.57192982456140351</v>
      </c>
      <c r="V17" s="34">
        <v>2.6315789473684209E-2</v>
      </c>
      <c r="W17" s="34">
        <v>0</v>
      </c>
      <c r="X17" s="34">
        <v>2.9263157894736844</v>
      </c>
      <c r="Y17" s="34">
        <v>1.1491228070175439</v>
      </c>
      <c r="Z17" s="34">
        <v>1.2298245614035088</v>
      </c>
      <c r="AA17" s="34">
        <v>0.46491228070175433</v>
      </c>
      <c r="AB17" s="34">
        <v>1.7578947368421052</v>
      </c>
      <c r="AC17" s="34">
        <v>1.6508771929824564</v>
      </c>
      <c r="AD17" s="34">
        <v>44.987719298245615</v>
      </c>
      <c r="AE17" s="34">
        <v>85.310526315789474</v>
      </c>
      <c r="AF17" s="34">
        <v>1.3877192982456141</v>
      </c>
      <c r="AG17" s="34">
        <v>1.405263157894737</v>
      </c>
      <c r="AH17" s="34">
        <v>0.42982456140350878</v>
      </c>
      <c r="AI17" s="36" t="s">
        <v>34</v>
      </c>
      <c r="AJ17" s="35" t="s">
        <v>37</v>
      </c>
      <c r="AN17" s="3"/>
    </row>
    <row r="18" spans="1:40" ht="17.399999999999999" x14ac:dyDescent="0.3">
      <c r="A18" s="15" t="s">
        <v>56</v>
      </c>
      <c r="B18" s="15" t="s">
        <v>121</v>
      </c>
      <c r="C18" s="15" t="s">
        <v>114</v>
      </c>
      <c r="D18" s="19" t="s">
        <v>47</v>
      </c>
      <c r="E18" s="33">
        <v>48</v>
      </c>
      <c r="F18" s="34">
        <v>2</v>
      </c>
      <c r="G18" s="34">
        <v>10</v>
      </c>
      <c r="H18" s="34">
        <v>8</v>
      </c>
      <c r="I18" s="31">
        <f t="shared" si="0"/>
        <v>0.2</v>
      </c>
      <c r="J18" s="34">
        <f t="shared" si="1"/>
        <v>0.16</v>
      </c>
      <c r="K18" s="34">
        <v>10</v>
      </c>
      <c r="L18" s="34">
        <v>0</v>
      </c>
      <c r="M18" s="34">
        <v>1.3959999999999999</v>
      </c>
      <c r="N18" s="34">
        <v>1.3920000000000001</v>
      </c>
      <c r="O18" s="34">
        <v>5</v>
      </c>
      <c r="P18" s="34">
        <v>2.7960000000000003</v>
      </c>
      <c r="Q18" s="34">
        <v>1.32</v>
      </c>
      <c r="R18" s="34">
        <v>1.3840000000000001</v>
      </c>
      <c r="S18" s="34">
        <v>6.4000000000000001E-2</v>
      </c>
      <c r="T18" s="34">
        <v>0.64400000000000002</v>
      </c>
      <c r="U18" s="34">
        <v>1.42</v>
      </c>
      <c r="V18" s="34">
        <v>0.20400000000000001</v>
      </c>
      <c r="W18" s="34">
        <v>0</v>
      </c>
      <c r="X18" s="34">
        <v>0.996</v>
      </c>
      <c r="Y18" s="34">
        <v>0.91600000000000004</v>
      </c>
      <c r="Z18" s="34">
        <v>2.06</v>
      </c>
      <c r="AA18" s="34">
        <v>0.21600000000000003</v>
      </c>
      <c r="AB18" s="34">
        <v>1.0840000000000001</v>
      </c>
      <c r="AC18" s="34">
        <v>0.9840000000000001</v>
      </c>
      <c r="AD18" s="34">
        <v>73.135999999999996</v>
      </c>
      <c r="AE18" s="34">
        <v>88.524000000000001</v>
      </c>
      <c r="AF18" s="34">
        <v>0.45200000000000001</v>
      </c>
      <c r="AG18" s="34">
        <v>8.1320000000000014</v>
      </c>
      <c r="AH18" s="34">
        <v>0.23600000000000002</v>
      </c>
      <c r="AI18" s="36" t="s">
        <v>34</v>
      </c>
      <c r="AJ18" s="35" t="s">
        <v>37</v>
      </c>
      <c r="AN18" s="3"/>
    </row>
    <row r="19" spans="1:40" ht="17.399999999999999" x14ac:dyDescent="0.3">
      <c r="A19" s="15" t="s">
        <v>57</v>
      </c>
      <c r="B19" s="15" t="s">
        <v>121</v>
      </c>
      <c r="C19" s="15" t="s">
        <v>114</v>
      </c>
      <c r="D19" s="21" t="s">
        <v>54</v>
      </c>
      <c r="E19" s="33">
        <v>50</v>
      </c>
      <c r="F19" s="34">
        <v>7</v>
      </c>
      <c r="G19" s="34">
        <v>28</v>
      </c>
      <c r="H19" s="34">
        <v>19</v>
      </c>
      <c r="I19" s="31">
        <f t="shared" si="0"/>
        <v>0.49122807017543857</v>
      </c>
      <c r="J19" s="34">
        <f t="shared" si="1"/>
        <v>0.33333333333333331</v>
      </c>
      <c r="K19" s="34">
        <v>1</v>
      </c>
      <c r="L19" s="34">
        <v>0</v>
      </c>
      <c r="M19" s="34">
        <v>2.4719298245614034</v>
      </c>
      <c r="N19" s="34">
        <v>1.5473684210526315</v>
      </c>
      <c r="O19" s="34">
        <v>8</v>
      </c>
      <c r="P19" s="34">
        <v>1.129824561403509</v>
      </c>
      <c r="Q19" s="34">
        <v>0.60877192982456141</v>
      </c>
      <c r="R19" s="34">
        <v>1.2438596491228071</v>
      </c>
      <c r="S19" s="34">
        <v>0</v>
      </c>
      <c r="T19" s="34">
        <v>0.31754385964912279</v>
      </c>
      <c r="U19" s="34">
        <v>0.7807017543859649</v>
      </c>
      <c r="V19" s="34">
        <v>2.8070175438596492E-2</v>
      </c>
      <c r="W19" s="34">
        <v>0</v>
      </c>
      <c r="X19" s="34">
        <v>1.7052631578947368</v>
      </c>
      <c r="Y19" s="34">
        <v>1.2210526315789476</v>
      </c>
      <c r="Z19" s="34">
        <v>1.331578947368421</v>
      </c>
      <c r="AA19" s="34">
        <v>0.61929824561403513</v>
      </c>
      <c r="AB19" s="34">
        <v>1.7140350877192982</v>
      </c>
      <c r="AC19" s="34">
        <v>1.4982456140350879</v>
      </c>
      <c r="AD19" s="34">
        <v>30.543859649122808</v>
      </c>
      <c r="AE19" s="34">
        <v>76.914035087719299</v>
      </c>
      <c r="AF19" s="34">
        <v>0.76140350877192986</v>
      </c>
      <c r="AG19" s="34">
        <v>0.67894736842105274</v>
      </c>
      <c r="AH19" s="34">
        <v>0.17192982456140352</v>
      </c>
      <c r="AI19" s="36" t="s">
        <v>34</v>
      </c>
      <c r="AJ19" s="35" t="s">
        <v>37</v>
      </c>
      <c r="AN19" s="3"/>
    </row>
    <row r="20" spans="1:40" ht="17.399999999999999" x14ac:dyDescent="0.3">
      <c r="A20" s="15" t="s">
        <v>58</v>
      </c>
      <c r="B20" s="15" t="s">
        <v>139</v>
      </c>
      <c r="C20" s="15" t="s">
        <v>119</v>
      </c>
      <c r="D20" s="17" t="s">
        <v>36</v>
      </c>
      <c r="E20" s="33">
        <v>55</v>
      </c>
      <c r="F20" s="34">
        <v>3</v>
      </c>
      <c r="G20" s="34">
        <v>48</v>
      </c>
      <c r="H20" s="34">
        <v>10</v>
      </c>
      <c r="I20" s="31">
        <f t="shared" si="0"/>
        <v>0.82758620689655171</v>
      </c>
      <c r="J20" s="34">
        <f t="shared" si="1"/>
        <v>0.17241379310344829</v>
      </c>
      <c r="K20" s="34">
        <v>14</v>
      </c>
      <c r="L20" s="34">
        <v>0</v>
      </c>
      <c r="M20" s="34">
        <v>5.2396551724137925</v>
      </c>
      <c r="N20" s="34">
        <v>0.48275862068965519</v>
      </c>
      <c r="O20" s="34">
        <v>19</v>
      </c>
      <c r="P20" s="34">
        <v>1.2431034482758621</v>
      </c>
      <c r="Q20" s="34">
        <v>0.54655172413793107</v>
      </c>
      <c r="R20" s="34">
        <v>1.65</v>
      </c>
      <c r="S20" s="34">
        <v>0</v>
      </c>
      <c r="T20" s="34">
        <v>0.16034482758620688</v>
      </c>
      <c r="U20" s="34">
        <v>0.52241379310344827</v>
      </c>
      <c r="V20" s="34">
        <v>0.11206896551724138</v>
      </c>
      <c r="W20" s="34">
        <v>0</v>
      </c>
      <c r="X20" s="34">
        <v>2.3982758620689664</v>
      </c>
      <c r="Y20" s="34">
        <v>2.6879310344827592</v>
      </c>
      <c r="Z20" s="34">
        <v>1.9689655172413791</v>
      </c>
      <c r="AA20" s="34">
        <v>1.1793103448275863</v>
      </c>
      <c r="AB20" s="34">
        <v>2.5206896551724136</v>
      </c>
      <c r="AC20" s="34">
        <v>2.5</v>
      </c>
      <c r="AD20" s="34">
        <v>35.198275862068968</v>
      </c>
      <c r="AE20" s="34">
        <v>75.177439138869772</v>
      </c>
      <c r="AF20" s="34">
        <v>0.57758620689655171</v>
      </c>
      <c r="AG20" s="34">
        <v>1.9448275862068969</v>
      </c>
      <c r="AH20" s="34">
        <v>0.43793103448275861</v>
      </c>
      <c r="AI20" s="36" t="s">
        <v>34</v>
      </c>
      <c r="AJ20" s="35" t="s">
        <v>37</v>
      </c>
      <c r="AN20" s="3"/>
    </row>
    <row r="21" spans="1:40" ht="17.399999999999999" x14ac:dyDescent="0.3">
      <c r="A21" s="15" t="s">
        <v>59</v>
      </c>
      <c r="B21" s="15" t="s">
        <v>145</v>
      </c>
      <c r="C21" s="15" t="s">
        <v>115</v>
      </c>
      <c r="D21" s="17" t="s">
        <v>36</v>
      </c>
      <c r="E21" s="33">
        <v>54</v>
      </c>
      <c r="F21" s="34">
        <v>8</v>
      </c>
      <c r="G21" s="34">
        <v>51</v>
      </c>
      <c r="H21" s="34">
        <v>5</v>
      </c>
      <c r="I21" s="31">
        <f t="shared" si="0"/>
        <v>0.82258064516129037</v>
      </c>
      <c r="J21" s="34">
        <f t="shared" si="1"/>
        <v>8.0645161290322578E-2</v>
      </c>
      <c r="K21" s="34">
        <v>15</v>
      </c>
      <c r="L21" s="34">
        <v>0</v>
      </c>
      <c r="M21" s="34">
        <v>3.9967741935483865</v>
      </c>
      <c r="N21" s="34">
        <v>0.66290322580645167</v>
      </c>
      <c r="O21" s="34">
        <v>11</v>
      </c>
      <c r="P21" s="34">
        <v>1.0274193548387096</v>
      </c>
      <c r="Q21" s="34">
        <v>0.52419354838709686</v>
      </c>
      <c r="R21" s="34">
        <v>1.3983870967741934</v>
      </c>
      <c r="S21" s="34">
        <v>0</v>
      </c>
      <c r="T21" s="34">
        <v>1.3451612903225807</v>
      </c>
      <c r="U21" s="34">
        <v>0.5693548387096774</v>
      </c>
      <c r="V21" s="34">
        <v>0.14838709677419357</v>
      </c>
      <c r="W21" s="34">
        <v>0</v>
      </c>
      <c r="X21" s="34">
        <v>0.84677419354838712</v>
      </c>
      <c r="Y21" s="34">
        <v>0.85967741935483877</v>
      </c>
      <c r="Z21" s="34">
        <v>1.267741935483871</v>
      </c>
      <c r="AA21" s="34">
        <v>0.94516129032258067</v>
      </c>
      <c r="AB21" s="34">
        <v>1.0564516129032258</v>
      </c>
      <c r="AC21" s="34">
        <v>1.7758064516129033</v>
      </c>
      <c r="AD21" s="34">
        <v>21.166129032258066</v>
      </c>
      <c r="AE21" s="34">
        <v>80.370967741935488</v>
      </c>
      <c r="AF21" s="34">
        <v>0.17580645161290326</v>
      </c>
      <c r="AG21" s="34">
        <v>1.1145161290322583</v>
      </c>
      <c r="AH21" s="34">
        <v>0.25322580645161286</v>
      </c>
      <c r="AI21" s="36" t="s">
        <v>34</v>
      </c>
      <c r="AJ21" s="35" t="s">
        <v>37</v>
      </c>
      <c r="AN21" s="3"/>
    </row>
    <row r="22" spans="1:40" ht="17.399999999999999" x14ac:dyDescent="0.3">
      <c r="A22" s="15" t="s">
        <v>60</v>
      </c>
      <c r="B22" s="15" t="s">
        <v>145</v>
      </c>
      <c r="C22" s="15" t="s">
        <v>115</v>
      </c>
      <c r="D22" s="22" t="s">
        <v>61</v>
      </c>
      <c r="E22" s="33">
        <v>49</v>
      </c>
      <c r="F22" s="34">
        <v>0</v>
      </c>
      <c r="G22" s="34">
        <v>4</v>
      </c>
      <c r="H22" s="34">
        <v>0</v>
      </c>
      <c r="I22" s="31">
        <f t="shared" si="0"/>
        <v>8.1632653061224483E-2</v>
      </c>
      <c r="J22" s="34">
        <f t="shared" si="1"/>
        <v>0</v>
      </c>
      <c r="K22" s="34">
        <v>6</v>
      </c>
      <c r="L22" s="34">
        <v>1</v>
      </c>
      <c r="M22" s="34">
        <v>0.77755102040816315</v>
      </c>
      <c r="N22" s="34">
        <v>2</v>
      </c>
      <c r="O22" s="34">
        <v>4</v>
      </c>
      <c r="P22" s="34">
        <v>1.7469387755102039</v>
      </c>
      <c r="Q22" s="34">
        <v>2.7653061224489797</v>
      </c>
      <c r="R22" s="34">
        <v>0.7081632653061225</v>
      </c>
      <c r="S22" s="34">
        <v>0.59795918367346945</v>
      </c>
      <c r="T22" s="34">
        <v>5.5693877551020403</v>
      </c>
      <c r="U22" s="34">
        <v>0.25918367346938775</v>
      </c>
      <c r="V22" s="34">
        <v>0.73469387755102045</v>
      </c>
      <c r="W22" s="34">
        <v>0</v>
      </c>
      <c r="X22" s="34">
        <v>0.25102040816326532</v>
      </c>
      <c r="Y22" s="34">
        <v>0.26326530612244903</v>
      </c>
      <c r="Z22" s="34">
        <v>1.0632653061224491</v>
      </c>
      <c r="AA22" s="34">
        <v>0</v>
      </c>
      <c r="AB22" s="34">
        <v>0.19591836734693879</v>
      </c>
      <c r="AC22" s="34">
        <v>7.3469387755102047E-2</v>
      </c>
      <c r="AD22" s="34">
        <v>52.502040816326527</v>
      </c>
      <c r="AE22" s="34">
        <v>89.387755102040828</v>
      </c>
      <c r="AF22" s="34">
        <v>0</v>
      </c>
      <c r="AG22" s="34">
        <v>5.3836734693877553</v>
      </c>
      <c r="AH22" s="34">
        <v>2.6530612244897962E-2</v>
      </c>
      <c r="AI22" s="36" t="s">
        <v>34</v>
      </c>
      <c r="AJ22" s="35" t="s">
        <v>37</v>
      </c>
      <c r="AN22" s="3"/>
    </row>
    <row r="23" spans="1:40" ht="17.399999999999999" x14ac:dyDescent="0.3">
      <c r="A23" s="15" t="s">
        <v>62</v>
      </c>
      <c r="B23" s="15" t="s">
        <v>126</v>
      </c>
      <c r="C23" s="15" t="s">
        <v>119</v>
      </c>
      <c r="D23" s="18" t="s">
        <v>39</v>
      </c>
      <c r="E23" s="33">
        <v>58</v>
      </c>
      <c r="F23" s="34">
        <v>8</v>
      </c>
      <c r="G23" s="34">
        <v>18</v>
      </c>
      <c r="H23" s="34">
        <v>18</v>
      </c>
      <c r="I23" s="31">
        <f t="shared" si="0"/>
        <v>0.27272727272727271</v>
      </c>
      <c r="J23" s="34">
        <f t="shared" si="1"/>
        <v>0.27272727272727271</v>
      </c>
      <c r="K23" s="34">
        <v>4</v>
      </c>
      <c r="L23" s="34">
        <v>0</v>
      </c>
      <c r="M23" s="34">
        <v>1.8409090909090906</v>
      </c>
      <c r="N23" s="34">
        <v>0.34545454545454551</v>
      </c>
      <c r="O23" s="34">
        <v>5</v>
      </c>
      <c r="P23" s="34">
        <v>0.83787878787878789</v>
      </c>
      <c r="Q23" s="34">
        <v>0.98787878787878791</v>
      </c>
      <c r="R23" s="34">
        <v>0.6</v>
      </c>
      <c r="S23" s="34">
        <v>0</v>
      </c>
      <c r="T23" s="34">
        <v>0.23787878787878788</v>
      </c>
      <c r="U23" s="34">
        <v>0.67727272727272725</v>
      </c>
      <c r="V23" s="34">
        <v>0</v>
      </c>
      <c r="W23" s="34">
        <v>0</v>
      </c>
      <c r="X23" s="34">
        <v>2.106060606060606</v>
      </c>
      <c r="Y23" s="34">
        <v>2.5636363636363639</v>
      </c>
      <c r="Z23" s="34">
        <v>2.418181818181818</v>
      </c>
      <c r="AA23" s="34">
        <v>9.2424242424242423E-2</v>
      </c>
      <c r="AB23" s="34">
        <v>1.8833333333333335</v>
      </c>
      <c r="AC23" s="34">
        <v>1.8590909090909091</v>
      </c>
      <c r="AD23" s="34">
        <v>42.810606060606055</v>
      </c>
      <c r="AE23" s="34">
        <v>83.581933022153066</v>
      </c>
      <c r="AF23" s="34">
        <v>0.54848484848484846</v>
      </c>
      <c r="AG23" s="34">
        <v>1.1363636363636365</v>
      </c>
      <c r="AH23" s="34">
        <v>6.666666666666668E-2</v>
      </c>
      <c r="AI23" s="36" t="s">
        <v>34</v>
      </c>
      <c r="AJ23" s="35" t="s">
        <v>37</v>
      </c>
      <c r="AN23" s="3"/>
    </row>
    <row r="24" spans="1:40" s="54" customFormat="1" ht="17.399999999999999" x14ac:dyDescent="0.3">
      <c r="A24" s="47" t="s">
        <v>63</v>
      </c>
      <c r="B24" s="47" t="s">
        <v>121</v>
      </c>
      <c r="C24" s="47" t="s">
        <v>114</v>
      </c>
      <c r="D24" s="48" t="s">
        <v>64</v>
      </c>
      <c r="E24" s="49">
        <v>60</v>
      </c>
      <c r="F24" s="50">
        <v>0</v>
      </c>
      <c r="G24" s="50">
        <v>0</v>
      </c>
      <c r="H24" s="50">
        <v>0</v>
      </c>
      <c r="I24" s="51">
        <f t="shared" si="0"/>
        <v>0</v>
      </c>
      <c r="J24" s="50">
        <f t="shared" si="1"/>
        <v>0</v>
      </c>
      <c r="K24" s="50">
        <v>2</v>
      </c>
      <c r="L24" s="50">
        <v>0</v>
      </c>
      <c r="M24" s="50">
        <v>0</v>
      </c>
      <c r="N24" s="50">
        <v>0.21166666666666667</v>
      </c>
      <c r="O24" s="50">
        <v>0</v>
      </c>
      <c r="P24" s="50">
        <v>2.6666666666666668E-2</v>
      </c>
      <c r="Q24" s="50">
        <v>0</v>
      </c>
      <c r="R24" s="50">
        <v>0</v>
      </c>
      <c r="S24" s="50">
        <v>0</v>
      </c>
      <c r="T24" s="50">
        <v>0.73333333333333328</v>
      </c>
      <c r="U24" s="50">
        <v>2.6666666666666668E-2</v>
      </c>
      <c r="V24" s="50">
        <v>0</v>
      </c>
      <c r="W24" s="50">
        <v>0</v>
      </c>
      <c r="X24" s="50">
        <v>0</v>
      </c>
      <c r="Y24" s="50">
        <v>0</v>
      </c>
      <c r="Z24" s="50">
        <v>0.2</v>
      </c>
      <c r="AA24" s="50">
        <v>0</v>
      </c>
      <c r="AB24" s="50">
        <v>0</v>
      </c>
      <c r="AC24" s="50">
        <v>2.6666666666666668E-2</v>
      </c>
      <c r="AD24" s="50">
        <v>21.723333333333333</v>
      </c>
      <c r="AE24" s="50">
        <v>77.785000000000011</v>
      </c>
      <c r="AF24" s="50">
        <v>0</v>
      </c>
      <c r="AG24" s="50">
        <v>5.1850000000000005</v>
      </c>
      <c r="AH24" s="50">
        <v>0</v>
      </c>
      <c r="AI24" s="52" t="s">
        <v>34</v>
      </c>
      <c r="AJ24" s="53" t="s">
        <v>37</v>
      </c>
    </row>
    <row r="25" spans="1:40" ht="17.399999999999999" x14ac:dyDescent="0.3">
      <c r="A25" s="23" t="s">
        <v>214</v>
      </c>
      <c r="B25" s="15" t="s">
        <v>206</v>
      </c>
      <c r="C25" s="15" t="s">
        <v>117</v>
      </c>
      <c r="D25" s="18" t="s">
        <v>176</v>
      </c>
      <c r="E25" s="37">
        <v>37</v>
      </c>
      <c r="F25" s="38">
        <v>3</v>
      </c>
      <c r="G25" s="38">
        <v>0</v>
      </c>
      <c r="H25" s="38">
        <v>7</v>
      </c>
      <c r="I25" s="31">
        <f t="shared" si="0"/>
        <v>0</v>
      </c>
      <c r="J25" s="34">
        <f t="shared" si="1"/>
        <v>0.17499999999999999</v>
      </c>
      <c r="K25" s="38">
        <v>5</v>
      </c>
      <c r="L25" s="38">
        <v>0</v>
      </c>
      <c r="M25" s="38">
        <v>2.2075</v>
      </c>
      <c r="N25" s="38">
        <v>0.3</v>
      </c>
      <c r="O25" s="38">
        <v>0</v>
      </c>
      <c r="P25" s="38">
        <v>1.3174999999999999</v>
      </c>
      <c r="Q25" s="38">
        <v>0.39250000000000002</v>
      </c>
      <c r="R25" s="38">
        <v>0.79249999999999998</v>
      </c>
      <c r="S25" s="38">
        <v>0</v>
      </c>
      <c r="T25" s="38">
        <v>0.3</v>
      </c>
      <c r="U25" s="38">
        <v>0.3</v>
      </c>
      <c r="V25" s="38">
        <v>0</v>
      </c>
      <c r="W25" s="38">
        <v>0</v>
      </c>
      <c r="X25" s="38">
        <v>2.0175000000000001</v>
      </c>
      <c r="Y25" s="38">
        <v>1.82</v>
      </c>
      <c r="Z25" s="38">
        <v>2</v>
      </c>
      <c r="AA25" s="38">
        <v>0.37</v>
      </c>
      <c r="AB25" s="38">
        <v>1.5325</v>
      </c>
      <c r="AC25" s="38">
        <v>1.1324999999999998</v>
      </c>
      <c r="AD25" s="38">
        <v>32.8125</v>
      </c>
      <c r="AE25" s="38">
        <v>80.632500000000007</v>
      </c>
      <c r="AF25" s="38">
        <v>1.3474999999999999</v>
      </c>
      <c r="AG25" s="38">
        <v>1.41</v>
      </c>
      <c r="AH25" s="38">
        <v>9.2499999999999999E-2</v>
      </c>
      <c r="AI25" s="36" t="s">
        <v>37</v>
      </c>
      <c r="AJ25" s="35" t="s">
        <v>37</v>
      </c>
    </row>
    <row r="26" spans="1:40" ht="17.399999999999999" x14ac:dyDescent="0.3">
      <c r="A26" s="24" t="s">
        <v>215</v>
      </c>
      <c r="B26" s="15" t="s">
        <v>143</v>
      </c>
      <c r="C26" s="15" t="s">
        <v>119</v>
      </c>
      <c r="D26" s="18" t="s">
        <v>39</v>
      </c>
      <c r="E26" s="37">
        <v>23</v>
      </c>
      <c r="F26" s="38">
        <v>3</v>
      </c>
      <c r="G26" s="38">
        <v>7</v>
      </c>
      <c r="H26" s="38">
        <v>6</v>
      </c>
      <c r="I26" s="31">
        <f t="shared" si="0"/>
        <v>0.26923076923076922</v>
      </c>
      <c r="J26" s="34">
        <f t="shared" si="1"/>
        <v>0.23076923076923078</v>
      </c>
      <c r="K26" s="38">
        <v>1</v>
      </c>
      <c r="L26" s="38">
        <v>0</v>
      </c>
      <c r="M26" s="38">
        <v>1.1923076923076923</v>
      </c>
      <c r="N26" s="38">
        <v>0.33846153846153848</v>
      </c>
      <c r="O26" s="38">
        <v>1</v>
      </c>
      <c r="P26" s="38">
        <v>0.92307692307692313</v>
      </c>
      <c r="Q26" s="38">
        <v>0.80769230769230771</v>
      </c>
      <c r="R26" s="38">
        <v>0.41923076923076924</v>
      </c>
      <c r="S26" s="38">
        <v>0</v>
      </c>
      <c r="T26" s="38">
        <v>0.18846153846153846</v>
      </c>
      <c r="U26" s="38">
        <v>0.57692307692307698</v>
      </c>
      <c r="V26" s="38">
        <v>7.6923076923076927E-2</v>
      </c>
      <c r="W26" s="38">
        <v>0</v>
      </c>
      <c r="X26" s="38">
        <v>1.1615384615384616</v>
      </c>
      <c r="Y26" s="38">
        <v>0.42307692307692307</v>
      </c>
      <c r="Z26" s="38">
        <v>1</v>
      </c>
      <c r="AA26" s="38">
        <v>0.22692307692307692</v>
      </c>
      <c r="AB26" s="38">
        <v>1.85</v>
      </c>
      <c r="AC26" s="38">
        <v>1.1461538461538461</v>
      </c>
      <c r="AD26" s="38">
        <v>43.419230769230772</v>
      </c>
      <c r="AE26" s="38">
        <v>89.007692307692309</v>
      </c>
      <c r="AF26" s="38">
        <v>0.34615384615384615</v>
      </c>
      <c r="AG26" s="38">
        <v>1.8115384615384615</v>
      </c>
      <c r="AH26" s="38">
        <v>0.26538461538461539</v>
      </c>
      <c r="AI26" s="36" t="s">
        <v>37</v>
      </c>
      <c r="AJ26" s="35" t="s">
        <v>37</v>
      </c>
    </row>
    <row r="27" spans="1:40" ht="17.399999999999999" x14ac:dyDescent="0.3">
      <c r="A27" s="23" t="s">
        <v>174</v>
      </c>
      <c r="B27" s="15" t="s">
        <v>129</v>
      </c>
      <c r="C27" s="15" t="s">
        <v>119</v>
      </c>
      <c r="D27" s="16" t="s">
        <v>44</v>
      </c>
      <c r="E27" s="33">
        <v>23</v>
      </c>
      <c r="F27" s="34">
        <v>4</v>
      </c>
      <c r="G27" s="34">
        <v>6</v>
      </c>
      <c r="H27" s="34">
        <v>3</v>
      </c>
      <c r="I27" s="31">
        <f t="shared" si="0"/>
        <v>0.22222222222222221</v>
      </c>
      <c r="J27" s="34">
        <f t="shared" si="1"/>
        <v>0.1111111111111111</v>
      </c>
      <c r="K27" s="34">
        <v>3</v>
      </c>
      <c r="L27" s="34">
        <v>0</v>
      </c>
      <c r="M27" s="34">
        <v>2.6</v>
      </c>
      <c r="N27" s="34">
        <v>0.1</v>
      </c>
      <c r="O27" s="34">
        <v>1</v>
      </c>
      <c r="P27" s="34">
        <v>1.3</v>
      </c>
      <c r="Q27" s="34">
        <v>0.6</v>
      </c>
      <c r="R27" s="34">
        <v>1.1000000000000001</v>
      </c>
      <c r="S27" s="34">
        <v>0</v>
      </c>
      <c r="T27" s="34">
        <v>0.2</v>
      </c>
      <c r="U27" s="34">
        <v>0.9</v>
      </c>
      <c r="V27" s="34">
        <v>0</v>
      </c>
      <c r="W27" s="34">
        <v>0</v>
      </c>
      <c r="X27" s="34">
        <v>1.6</v>
      </c>
      <c r="Y27" s="34">
        <v>1.4</v>
      </c>
      <c r="Z27" s="34">
        <v>0.9</v>
      </c>
      <c r="AA27" s="34">
        <v>0.6</v>
      </c>
      <c r="AB27" s="34">
        <v>1.7</v>
      </c>
      <c r="AC27" s="34">
        <v>1.2</v>
      </c>
      <c r="AD27" s="34">
        <v>21.6</v>
      </c>
      <c r="AE27" s="34">
        <v>80.8</v>
      </c>
      <c r="AF27" s="34">
        <v>1.2</v>
      </c>
      <c r="AG27" s="34">
        <v>0.9</v>
      </c>
      <c r="AH27" s="34">
        <v>0</v>
      </c>
      <c r="AI27" s="36" t="s">
        <v>37</v>
      </c>
      <c r="AJ27" s="35" t="s">
        <v>37</v>
      </c>
    </row>
    <row r="28" spans="1:40" ht="17.399999999999999" x14ac:dyDescent="0.3">
      <c r="A28" s="23" t="s">
        <v>162</v>
      </c>
      <c r="B28" s="15" t="s">
        <v>123</v>
      </c>
      <c r="C28" s="15" t="s">
        <v>114</v>
      </c>
      <c r="D28" s="18" t="s">
        <v>39</v>
      </c>
      <c r="E28" s="39">
        <v>37</v>
      </c>
      <c r="F28" s="35">
        <v>0</v>
      </c>
      <c r="G28" s="35">
        <v>7</v>
      </c>
      <c r="H28" s="35">
        <v>9</v>
      </c>
      <c r="I28" s="31">
        <f t="shared" si="0"/>
        <v>0.1891891891891892</v>
      </c>
      <c r="J28" s="34">
        <f t="shared" si="1"/>
        <v>0.24324324324324326</v>
      </c>
      <c r="K28" s="35">
        <v>3</v>
      </c>
      <c r="L28" s="35">
        <v>0</v>
      </c>
      <c r="M28" s="35">
        <v>2.4594594594594597</v>
      </c>
      <c r="N28" s="35">
        <v>2.0351351351351354</v>
      </c>
      <c r="O28" s="35">
        <v>5</v>
      </c>
      <c r="P28" s="35">
        <v>1.5324324324324325</v>
      </c>
      <c r="Q28" s="35">
        <v>1.5027027027027029</v>
      </c>
      <c r="R28" s="35">
        <v>0.71621621621621623</v>
      </c>
      <c r="S28" s="35">
        <v>0</v>
      </c>
      <c r="T28" s="35">
        <v>0.88378378378378386</v>
      </c>
      <c r="U28" s="35">
        <v>1.5</v>
      </c>
      <c r="V28" s="35">
        <v>0.11621621621621622</v>
      </c>
      <c r="W28" s="35">
        <v>0</v>
      </c>
      <c r="X28" s="35">
        <v>1.6351351351351351</v>
      </c>
      <c r="Y28" s="35">
        <v>1.283783783783784</v>
      </c>
      <c r="Z28" s="35">
        <v>1.8378378378378377</v>
      </c>
      <c r="AA28" s="35">
        <v>0.16756756756756758</v>
      </c>
      <c r="AB28" s="35">
        <v>1.4486486486486485</v>
      </c>
      <c r="AC28" s="35">
        <v>1.0297297297297296</v>
      </c>
      <c r="AD28" s="35">
        <v>42.308108108108101</v>
      </c>
      <c r="AE28" s="35">
        <v>69.297297297297305</v>
      </c>
      <c r="AF28" s="35">
        <v>0.95135135135135129</v>
      </c>
      <c r="AG28" s="35">
        <v>2.0864864864864865</v>
      </c>
      <c r="AH28" s="35">
        <v>0.25135135135135134</v>
      </c>
      <c r="AI28" s="36" t="s">
        <v>37</v>
      </c>
      <c r="AJ28" s="35" t="s">
        <v>37</v>
      </c>
    </row>
    <row r="29" spans="1:40" ht="17.399999999999999" x14ac:dyDescent="0.3">
      <c r="A29" s="23" t="s">
        <v>158</v>
      </c>
      <c r="B29" s="15" t="s">
        <v>147</v>
      </c>
      <c r="C29" s="15" t="s">
        <v>116</v>
      </c>
      <c r="D29" s="16" t="s">
        <v>44</v>
      </c>
      <c r="E29" s="37">
        <v>20</v>
      </c>
      <c r="F29" s="38">
        <v>15</v>
      </c>
      <c r="G29" s="38">
        <v>8</v>
      </c>
      <c r="H29" s="38">
        <v>2</v>
      </c>
      <c r="I29" s="31">
        <f t="shared" si="0"/>
        <v>0.22857142857142856</v>
      </c>
      <c r="J29" s="34">
        <f t="shared" si="1"/>
        <v>5.7142857142857141E-2</v>
      </c>
      <c r="K29" s="38">
        <v>9</v>
      </c>
      <c r="L29" s="38">
        <v>0</v>
      </c>
      <c r="M29" s="38">
        <v>2.35</v>
      </c>
      <c r="N29" s="38">
        <v>0.55000000000000004</v>
      </c>
      <c r="O29" s="38">
        <v>2</v>
      </c>
      <c r="P29" s="38">
        <v>0.875</v>
      </c>
      <c r="Q29" s="38">
        <v>0.25</v>
      </c>
      <c r="R29" s="38">
        <v>0.625</v>
      </c>
      <c r="S29" s="38">
        <v>0</v>
      </c>
      <c r="T29" s="38">
        <v>0.10000000000000002</v>
      </c>
      <c r="U29" s="38">
        <v>0.15</v>
      </c>
      <c r="V29" s="38">
        <v>2.5000000000000005E-2</v>
      </c>
      <c r="W29" s="38">
        <v>0</v>
      </c>
      <c r="X29" s="38">
        <v>0.72499999999999998</v>
      </c>
      <c r="Y29" s="38">
        <v>0.27500000000000002</v>
      </c>
      <c r="Z29" s="38">
        <v>1.2250000000000001</v>
      </c>
      <c r="AA29" s="38">
        <v>7.4999999999999997E-2</v>
      </c>
      <c r="AB29" s="38">
        <v>0.375</v>
      </c>
      <c r="AC29" s="38">
        <v>1.4750000000000001</v>
      </c>
      <c r="AD29" s="38">
        <v>11.625</v>
      </c>
      <c r="AE29" s="38">
        <v>77.550000000000011</v>
      </c>
      <c r="AF29" s="38">
        <v>7.4999999999999997E-2</v>
      </c>
      <c r="AG29" s="38">
        <v>0.35</v>
      </c>
      <c r="AH29" s="38">
        <v>0</v>
      </c>
      <c r="AI29" s="36" t="s">
        <v>37</v>
      </c>
      <c r="AJ29" s="35" t="s">
        <v>37</v>
      </c>
    </row>
    <row r="30" spans="1:40" ht="17.399999999999999" x14ac:dyDescent="0.3">
      <c r="A30" s="23" t="s">
        <v>177</v>
      </c>
      <c r="B30" s="15" t="s">
        <v>131</v>
      </c>
      <c r="C30" s="15" t="s">
        <v>119</v>
      </c>
      <c r="D30" s="18" t="s">
        <v>176</v>
      </c>
      <c r="E30" s="39">
        <v>13</v>
      </c>
      <c r="F30" s="35">
        <v>8</v>
      </c>
      <c r="G30" s="34">
        <v>0</v>
      </c>
      <c r="H30" s="34">
        <v>1</v>
      </c>
      <c r="I30" s="31">
        <f t="shared" si="0"/>
        <v>0</v>
      </c>
      <c r="J30" s="34">
        <f t="shared" si="1"/>
        <v>4.7619047619047616E-2</v>
      </c>
      <c r="K30" s="34">
        <v>3</v>
      </c>
      <c r="L30" s="34">
        <v>0</v>
      </c>
      <c r="M30" s="34">
        <v>0.6</v>
      </c>
      <c r="N30" s="34">
        <v>0.8</v>
      </c>
      <c r="O30" s="34">
        <v>0</v>
      </c>
      <c r="P30" s="34">
        <v>1.9</v>
      </c>
      <c r="Q30" s="34">
        <v>1.5</v>
      </c>
      <c r="R30" s="34">
        <v>1.2</v>
      </c>
      <c r="S30" s="34">
        <v>0</v>
      </c>
      <c r="T30" s="34">
        <v>0.2</v>
      </c>
      <c r="U30" s="34">
        <v>1</v>
      </c>
      <c r="V30" s="34">
        <v>0.1</v>
      </c>
      <c r="W30" s="34">
        <v>0</v>
      </c>
      <c r="X30" s="34">
        <v>0.9</v>
      </c>
      <c r="Y30" s="34">
        <v>0.8</v>
      </c>
      <c r="Z30" s="34">
        <v>1</v>
      </c>
      <c r="AA30" s="34">
        <v>0.2</v>
      </c>
      <c r="AB30" s="34">
        <v>1.5</v>
      </c>
      <c r="AC30" s="34">
        <v>1.1000000000000001</v>
      </c>
      <c r="AD30" s="34">
        <v>22.3</v>
      </c>
      <c r="AE30" s="34">
        <v>80.8</v>
      </c>
      <c r="AF30" s="34">
        <v>0.3</v>
      </c>
      <c r="AG30" s="34">
        <v>0.4</v>
      </c>
      <c r="AH30" s="34">
        <v>0</v>
      </c>
      <c r="AI30" s="36" t="s">
        <v>37</v>
      </c>
      <c r="AJ30" s="35" t="s">
        <v>37</v>
      </c>
    </row>
    <row r="31" spans="1:40" ht="17.399999999999999" x14ac:dyDescent="0.3">
      <c r="A31" s="23" t="s">
        <v>209</v>
      </c>
      <c r="B31" s="15" t="s">
        <v>178</v>
      </c>
      <c r="C31" s="15" t="s">
        <v>119</v>
      </c>
      <c r="D31" s="16" t="s">
        <v>44</v>
      </c>
      <c r="E31" s="39">
        <v>38</v>
      </c>
      <c r="F31" s="35">
        <v>0</v>
      </c>
      <c r="G31" s="34">
        <v>8</v>
      </c>
      <c r="H31" s="34">
        <v>1</v>
      </c>
      <c r="I31" s="31">
        <f t="shared" si="0"/>
        <v>0.21052631578947367</v>
      </c>
      <c r="J31" s="34">
        <f t="shared" si="1"/>
        <v>2.6315789473684209E-2</v>
      </c>
      <c r="K31" s="34">
        <v>4</v>
      </c>
      <c r="L31" s="34">
        <v>0</v>
      </c>
      <c r="M31" s="34">
        <v>1.6</v>
      </c>
      <c r="N31" s="34">
        <v>3.3</v>
      </c>
      <c r="O31" s="34">
        <v>1</v>
      </c>
      <c r="P31" s="34">
        <v>0.9</v>
      </c>
      <c r="Q31" s="34">
        <v>0.7</v>
      </c>
      <c r="R31" s="34">
        <v>1.2</v>
      </c>
      <c r="S31" s="34">
        <v>0</v>
      </c>
      <c r="T31" s="34">
        <v>1.3</v>
      </c>
      <c r="U31" s="34">
        <v>0.4</v>
      </c>
      <c r="V31" s="34">
        <v>0.1</v>
      </c>
      <c r="W31" s="34">
        <v>2</v>
      </c>
      <c r="X31" s="34">
        <v>0.9</v>
      </c>
      <c r="Y31" s="34">
        <v>0.5</v>
      </c>
      <c r="Z31" s="34">
        <v>1.4</v>
      </c>
      <c r="AA31" s="34">
        <v>0.5</v>
      </c>
      <c r="AB31" s="34">
        <v>1.7</v>
      </c>
      <c r="AC31" s="34">
        <v>1.8</v>
      </c>
      <c r="AD31" s="34">
        <v>26.6</v>
      </c>
      <c r="AE31" s="34">
        <v>68.900000000000006</v>
      </c>
      <c r="AF31" s="34">
        <v>0.4</v>
      </c>
      <c r="AG31" s="34">
        <v>0.1</v>
      </c>
      <c r="AH31" s="34">
        <v>0.1</v>
      </c>
      <c r="AI31" s="36" t="s">
        <v>37</v>
      </c>
      <c r="AJ31" s="35" t="s">
        <v>37</v>
      </c>
    </row>
    <row r="32" spans="1:40" ht="17.399999999999999" x14ac:dyDescent="0.3">
      <c r="A32" s="23" t="s">
        <v>216</v>
      </c>
      <c r="B32" s="15" t="s">
        <v>184</v>
      </c>
      <c r="C32" s="25" t="s">
        <v>117</v>
      </c>
      <c r="D32" s="18" t="s">
        <v>176</v>
      </c>
      <c r="E32" s="37">
        <v>31</v>
      </c>
      <c r="F32" s="38">
        <v>4</v>
      </c>
      <c r="G32" s="38">
        <v>6</v>
      </c>
      <c r="H32" s="38">
        <v>7</v>
      </c>
      <c r="I32" s="31">
        <f t="shared" si="0"/>
        <v>0.17142857142857143</v>
      </c>
      <c r="J32" s="34">
        <f t="shared" si="1"/>
        <v>0.2</v>
      </c>
      <c r="K32" s="38">
        <v>7</v>
      </c>
      <c r="L32" s="38">
        <v>1</v>
      </c>
      <c r="M32" s="38">
        <v>1.2142857142857144</v>
      </c>
      <c r="N32" s="38">
        <v>0.87714285714285711</v>
      </c>
      <c r="O32" s="38">
        <v>4</v>
      </c>
      <c r="P32" s="38">
        <v>2.3085714285714287</v>
      </c>
      <c r="Q32" s="38">
        <v>1.0685714285714285</v>
      </c>
      <c r="R32" s="38">
        <v>1.2628571428571427</v>
      </c>
      <c r="S32" s="38">
        <v>0</v>
      </c>
      <c r="T32" s="38">
        <v>0.57428571428571429</v>
      </c>
      <c r="U32" s="38">
        <v>0.22285714285714286</v>
      </c>
      <c r="V32" s="38">
        <v>0.14571428571428574</v>
      </c>
      <c r="W32" s="38">
        <v>0</v>
      </c>
      <c r="X32" s="38">
        <v>1.2628571428571427</v>
      </c>
      <c r="Y32" s="38">
        <v>1.1057142857142856</v>
      </c>
      <c r="Z32" s="38">
        <v>1.2142857142857144</v>
      </c>
      <c r="AA32" s="38">
        <v>0.30857142857142861</v>
      </c>
      <c r="AB32" s="38">
        <v>1.1457142857142859</v>
      </c>
      <c r="AC32" s="38">
        <v>1.5314285714285716</v>
      </c>
      <c r="AD32" s="38">
        <v>26.402857142857144</v>
      </c>
      <c r="AE32" s="38">
        <v>79.048571428571421</v>
      </c>
      <c r="AF32" s="38">
        <v>0.64571428571428569</v>
      </c>
      <c r="AG32" s="38">
        <v>0.9</v>
      </c>
      <c r="AH32" s="38">
        <v>7.7142857142857152E-2</v>
      </c>
      <c r="AI32" s="36" t="s">
        <v>37</v>
      </c>
      <c r="AJ32" s="35" t="s">
        <v>37</v>
      </c>
    </row>
    <row r="33" spans="1:36" ht="17.399999999999999" x14ac:dyDescent="0.3">
      <c r="A33" s="15" t="s">
        <v>229</v>
      </c>
      <c r="B33" s="15" t="s">
        <v>206</v>
      </c>
      <c r="C33" s="25" t="s">
        <v>117</v>
      </c>
      <c r="D33" s="18" t="s">
        <v>176</v>
      </c>
      <c r="E33" s="39">
        <v>20</v>
      </c>
      <c r="F33" s="35">
        <v>6</v>
      </c>
      <c r="G33" s="38">
        <v>4</v>
      </c>
      <c r="H33" s="38">
        <v>6</v>
      </c>
      <c r="I33" s="31">
        <f t="shared" si="0"/>
        <v>0.15384615384615385</v>
      </c>
      <c r="J33" s="34">
        <f t="shared" si="1"/>
        <v>0.23076923076923078</v>
      </c>
      <c r="K33" s="38">
        <v>2</v>
      </c>
      <c r="L33" s="38">
        <v>1</v>
      </c>
      <c r="M33" s="38">
        <v>1.5</v>
      </c>
      <c r="N33" s="38">
        <v>0.6</v>
      </c>
      <c r="O33" s="38">
        <v>1</v>
      </c>
      <c r="P33" s="38">
        <v>1.1000000000000001</v>
      </c>
      <c r="Q33" s="38">
        <v>0.7</v>
      </c>
      <c r="R33" s="38">
        <v>1.1000000000000001</v>
      </c>
      <c r="S33" s="38">
        <v>0</v>
      </c>
      <c r="T33" s="38">
        <v>0.2</v>
      </c>
      <c r="U33" s="38">
        <v>0.5</v>
      </c>
      <c r="V33" s="38">
        <v>0.1</v>
      </c>
      <c r="W33" s="38">
        <v>0</v>
      </c>
      <c r="X33" s="38">
        <v>2.2999999999999998</v>
      </c>
      <c r="Y33" s="38">
        <v>0.7</v>
      </c>
      <c r="Z33" s="38">
        <v>1.9</v>
      </c>
      <c r="AA33" s="38">
        <v>0.1</v>
      </c>
      <c r="AB33" s="38">
        <v>2</v>
      </c>
      <c r="AC33" s="38">
        <v>1.4</v>
      </c>
      <c r="AD33" s="38">
        <v>31.2</v>
      </c>
      <c r="AE33" s="38">
        <v>77</v>
      </c>
      <c r="AF33" s="38">
        <v>1.4</v>
      </c>
      <c r="AG33" s="38">
        <v>1.5</v>
      </c>
      <c r="AH33" s="38">
        <v>0.3</v>
      </c>
      <c r="AI33" s="36" t="s">
        <v>37</v>
      </c>
      <c r="AJ33" s="35" t="s">
        <v>37</v>
      </c>
    </row>
    <row r="34" spans="1:36" ht="17.399999999999999" x14ac:dyDescent="0.3">
      <c r="A34" s="24" t="s">
        <v>230</v>
      </c>
      <c r="B34" s="26" t="s">
        <v>145</v>
      </c>
      <c r="C34" s="27" t="s">
        <v>115</v>
      </c>
      <c r="D34" s="18" t="s">
        <v>176</v>
      </c>
      <c r="E34" s="37">
        <v>13</v>
      </c>
      <c r="F34" s="38">
        <v>3</v>
      </c>
      <c r="G34" s="38">
        <v>0</v>
      </c>
      <c r="H34" s="38">
        <v>4</v>
      </c>
      <c r="I34" s="31">
        <f t="shared" si="0"/>
        <v>0</v>
      </c>
      <c r="J34" s="34">
        <f t="shared" si="1"/>
        <v>0.25</v>
      </c>
      <c r="K34" s="38">
        <v>1</v>
      </c>
      <c r="L34" s="38">
        <v>0</v>
      </c>
      <c r="M34" s="38">
        <v>2.25</v>
      </c>
      <c r="N34" s="38">
        <v>1.2625</v>
      </c>
      <c r="O34" s="38">
        <v>1</v>
      </c>
      <c r="P34" s="38">
        <v>1.4375</v>
      </c>
      <c r="Q34" s="38">
        <v>1.0125</v>
      </c>
      <c r="R34" s="38">
        <v>0.6875</v>
      </c>
      <c r="S34" s="38">
        <v>0</v>
      </c>
      <c r="T34" s="38">
        <v>0.375</v>
      </c>
      <c r="U34" s="38">
        <v>0.4375</v>
      </c>
      <c r="V34" s="38">
        <v>0</v>
      </c>
      <c r="W34" s="38">
        <v>0</v>
      </c>
      <c r="X34" s="38">
        <v>0.45</v>
      </c>
      <c r="Y34" s="38">
        <v>1.1625000000000001</v>
      </c>
      <c r="Z34" s="38">
        <v>0.71250000000000002</v>
      </c>
      <c r="AA34" s="38">
        <v>0</v>
      </c>
      <c r="AB34" s="38">
        <v>1</v>
      </c>
      <c r="AC34" s="38">
        <v>1.35</v>
      </c>
      <c r="AD34" s="38">
        <v>29.2</v>
      </c>
      <c r="AE34" s="38">
        <v>83.712500000000006</v>
      </c>
      <c r="AF34" s="38">
        <v>0.57499999999999996</v>
      </c>
      <c r="AG34" s="38">
        <v>0.625</v>
      </c>
      <c r="AH34" s="38">
        <v>0.125</v>
      </c>
      <c r="AI34" s="36" t="s">
        <v>37</v>
      </c>
      <c r="AJ34" s="35" t="s">
        <v>37</v>
      </c>
    </row>
    <row r="35" spans="1:36" ht="17.399999999999999" x14ac:dyDescent="0.3">
      <c r="A35" s="15" t="s">
        <v>183</v>
      </c>
      <c r="B35" s="15" t="s">
        <v>182</v>
      </c>
      <c r="C35" s="15" t="s">
        <v>117</v>
      </c>
      <c r="D35" s="16" t="s">
        <v>33</v>
      </c>
      <c r="E35" s="39">
        <v>32</v>
      </c>
      <c r="F35" s="35">
        <v>2</v>
      </c>
      <c r="G35" s="34">
        <v>10</v>
      </c>
      <c r="H35" s="34">
        <v>3</v>
      </c>
      <c r="I35" s="31">
        <f t="shared" ref="I35:I66" si="2">G35/(F35+E35)</f>
        <v>0.29411764705882354</v>
      </c>
      <c r="J35" s="34">
        <f t="shared" ref="J35:J66" si="3">H35/(F35+E35)</f>
        <v>8.8235294117647065E-2</v>
      </c>
      <c r="K35" s="34">
        <v>8</v>
      </c>
      <c r="L35" s="34">
        <v>0</v>
      </c>
      <c r="M35" s="34">
        <v>2.7</v>
      </c>
      <c r="N35" s="34">
        <v>0.9</v>
      </c>
      <c r="O35" s="34">
        <v>4</v>
      </c>
      <c r="P35" s="34">
        <v>1.7</v>
      </c>
      <c r="Q35" s="34">
        <v>1</v>
      </c>
      <c r="R35" s="34">
        <v>1.1000000000000001</v>
      </c>
      <c r="S35" s="34">
        <v>0</v>
      </c>
      <c r="T35" s="34">
        <v>0.3</v>
      </c>
      <c r="U35" s="34">
        <v>0.4</v>
      </c>
      <c r="V35" s="34">
        <v>0.1</v>
      </c>
      <c r="W35" s="34">
        <v>0</v>
      </c>
      <c r="X35" s="34">
        <v>1.1000000000000001</v>
      </c>
      <c r="Y35" s="34">
        <v>0.7</v>
      </c>
      <c r="Z35" s="34">
        <v>1.1000000000000001</v>
      </c>
      <c r="AA35" s="34">
        <v>0.7</v>
      </c>
      <c r="AB35" s="34">
        <v>0.9</v>
      </c>
      <c r="AC35" s="34">
        <v>1.2</v>
      </c>
      <c r="AD35" s="34">
        <v>32.299999999999997</v>
      </c>
      <c r="AE35" s="34">
        <v>80.7</v>
      </c>
      <c r="AF35" s="34">
        <v>0.5</v>
      </c>
      <c r="AG35" s="34">
        <v>1</v>
      </c>
      <c r="AH35" s="34">
        <v>0.1</v>
      </c>
      <c r="AI35" s="36" t="s">
        <v>37</v>
      </c>
      <c r="AJ35" s="35" t="s">
        <v>37</v>
      </c>
    </row>
    <row r="36" spans="1:36" ht="17.399999999999999" x14ac:dyDescent="0.3">
      <c r="A36" s="26" t="s">
        <v>199</v>
      </c>
      <c r="B36" s="26" t="s">
        <v>200</v>
      </c>
      <c r="C36" s="26" t="s">
        <v>116</v>
      </c>
      <c r="D36" s="18" t="s">
        <v>39</v>
      </c>
      <c r="E36" s="39">
        <v>20</v>
      </c>
      <c r="F36" s="35">
        <v>15</v>
      </c>
      <c r="G36" s="35">
        <v>8</v>
      </c>
      <c r="H36" s="35">
        <v>2</v>
      </c>
      <c r="I36" s="31">
        <f t="shared" si="2"/>
        <v>0.22857142857142856</v>
      </c>
      <c r="J36" s="34">
        <f t="shared" si="3"/>
        <v>5.7142857142857141E-2</v>
      </c>
      <c r="K36" s="35">
        <v>9</v>
      </c>
      <c r="L36" s="35">
        <v>0</v>
      </c>
      <c r="M36" s="35">
        <v>2.35</v>
      </c>
      <c r="N36" s="35">
        <v>0.55000000000000004</v>
      </c>
      <c r="O36" s="35">
        <v>2</v>
      </c>
      <c r="P36" s="35">
        <v>0.875</v>
      </c>
      <c r="Q36" s="35">
        <v>0.25</v>
      </c>
      <c r="R36" s="35">
        <v>0.625</v>
      </c>
      <c r="S36" s="35">
        <v>0</v>
      </c>
      <c r="T36" s="35">
        <v>0.10000000000000002</v>
      </c>
      <c r="U36" s="35">
        <v>0.15</v>
      </c>
      <c r="V36" s="35">
        <v>2.5000000000000005E-2</v>
      </c>
      <c r="W36" s="35">
        <v>0</v>
      </c>
      <c r="X36" s="35">
        <v>0.72499999999999998</v>
      </c>
      <c r="Y36" s="35">
        <v>0.27500000000000002</v>
      </c>
      <c r="Z36" s="35">
        <v>1.2250000000000001</v>
      </c>
      <c r="AA36" s="35">
        <v>7.4999999999999997E-2</v>
      </c>
      <c r="AB36" s="35">
        <v>0.375</v>
      </c>
      <c r="AC36" s="35">
        <v>1.4750000000000001</v>
      </c>
      <c r="AD36" s="35">
        <v>11.625</v>
      </c>
      <c r="AE36" s="35">
        <v>77.550000000000011</v>
      </c>
      <c r="AF36" s="35">
        <v>7.4999999999999997E-2</v>
      </c>
      <c r="AG36" s="35">
        <v>0.35</v>
      </c>
      <c r="AH36" s="35">
        <v>0</v>
      </c>
      <c r="AI36" s="36" t="s">
        <v>37</v>
      </c>
      <c r="AJ36" s="35" t="s">
        <v>37</v>
      </c>
    </row>
    <row r="37" spans="1:36" ht="17.399999999999999" x14ac:dyDescent="0.3">
      <c r="A37" s="23" t="s">
        <v>198</v>
      </c>
      <c r="B37" s="15" t="s">
        <v>197</v>
      </c>
      <c r="C37" s="15" t="s">
        <v>116</v>
      </c>
      <c r="D37" s="16" t="s">
        <v>33</v>
      </c>
      <c r="E37" s="39">
        <v>16</v>
      </c>
      <c r="F37" s="35">
        <v>8</v>
      </c>
      <c r="G37" s="35">
        <v>7</v>
      </c>
      <c r="H37" s="35">
        <v>5</v>
      </c>
      <c r="I37" s="31">
        <f t="shared" si="2"/>
        <v>0.29166666666666669</v>
      </c>
      <c r="J37" s="34">
        <f t="shared" si="3"/>
        <v>0.20833333333333334</v>
      </c>
      <c r="K37" s="35">
        <v>2</v>
      </c>
      <c r="L37" s="35">
        <v>0</v>
      </c>
      <c r="M37" s="35">
        <v>1.6749999999999998</v>
      </c>
      <c r="N37" s="35">
        <v>0.22499999999999998</v>
      </c>
      <c r="O37" s="35">
        <v>3</v>
      </c>
      <c r="P37" s="35">
        <v>0.57500000000000007</v>
      </c>
      <c r="Q37" s="35">
        <v>0.7</v>
      </c>
      <c r="R37" s="35">
        <v>0.27500000000000002</v>
      </c>
      <c r="S37" s="35">
        <v>0</v>
      </c>
      <c r="T37" s="35">
        <v>0.2</v>
      </c>
      <c r="U37" s="35">
        <v>0.2</v>
      </c>
      <c r="V37" s="35">
        <v>0</v>
      </c>
      <c r="W37" s="35">
        <v>0</v>
      </c>
      <c r="X37" s="35">
        <v>0.77499999999999991</v>
      </c>
      <c r="Y37" s="35">
        <v>1.2750000000000001</v>
      </c>
      <c r="Z37" s="35">
        <v>0.57499999999999996</v>
      </c>
      <c r="AA37" s="35">
        <v>0.55000000000000004</v>
      </c>
      <c r="AB37" s="35">
        <v>1.45</v>
      </c>
      <c r="AC37" s="35">
        <v>1.2749999999999999</v>
      </c>
      <c r="AD37" s="35">
        <v>19.149999999999999</v>
      </c>
      <c r="AE37" s="35">
        <v>84.8</v>
      </c>
      <c r="AF37" s="35">
        <v>7.4999999999999997E-2</v>
      </c>
      <c r="AG37" s="35">
        <v>0</v>
      </c>
      <c r="AH37" s="35">
        <v>0</v>
      </c>
      <c r="AI37" s="36" t="s">
        <v>37</v>
      </c>
      <c r="AJ37" s="35" t="s">
        <v>37</v>
      </c>
    </row>
    <row r="38" spans="1:36" ht="17.399999999999999" x14ac:dyDescent="0.3">
      <c r="A38" s="15" t="s">
        <v>155</v>
      </c>
      <c r="B38" s="15" t="s">
        <v>127</v>
      </c>
      <c r="C38" s="15" t="s">
        <v>116</v>
      </c>
      <c r="D38" s="19" t="s">
        <v>47</v>
      </c>
      <c r="E38" s="39">
        <v>28</v>
      </c>
      <c r="F38" s="35">
        <v>2</v>
      </c>
      <c r="G38" s="38">
        <v>0</v>
      </c>
      <c r="H38" s="38">
        <v>2</v>
      </c>
      <c r="I38" s="31">
        <f t="shared" si="2"/>
        <v>0</v>
      </c>
      <c r="J38" s="34">
        <f t="shared" si="3"/>
        <v>6.6666666666666666E-2</v>
      </c>
      <c r="K38" s="38">
        <v>11</v>
      </c>
      <c r="L38" s="38">
        <v>0</v>
      </c>
      <c r="M38" s="38">
        <v>0.9</v>
      </c>
      <c r="N38" s="38">
        <v>0.6</v>
      </c>
      <c r="O38" s="38">
        <v>0</v>
      </c>
      <c r="P38" s="38">
        <v>3.2</v>
      </c>
      <c r="Q38" s="38">
        <v>1.1000000000000001</v>
      </c>
      <c r="R38" s="38">
        <v>2.8</v>
      </c>
      <c r="S38" s="38">
        <v>0</v>
      </c>
      <c r="T38" s="38">
        <v>1.4</v>
      </c>
      <c r="U38" s="38">
        <v>1.2</v>
      </c>
      <c r="V38" s="38">
        <v>0.2</v>
      </c>
      <c r="W38" s="38">
        <v>0</v>
      </c>
      <c r="X38" s="38">
        <v>0.8</v>
      </c>
      <c r="Y38" s="38">
        <v>0.9</v>
      </c>
      <c r="Z38" s="38">
        <v>2.7</v>
      </c>
      <c r="AA38" s="38">
        <v>0.1</v>
      </c>
      <c r="AB38" s="38">
        <v>1.7</v>
      </c>
      <c r="AC38" s="38">
        <v>1.1000000000000001</v>
      </c>
      <c r="AD38" s="38">
        <v>33.299999999999997</v>
      </c>
      <c r="AE38" s="38">
        <v>80.2</v>
      </c>
      <c r="AF38" s="38">
        <v>0.4</v>
      </c>
      <c r="AG38" s="38">
        <v>1.8</v>
      </c>
      <c r="AH38" s="38">
        <v>0.1</v>
      </c>
      <c r="AI38" s="36" t="s">
        <v>37</v>
      </c>
      <c r="AJ38" s="35" t="s">
        <v>37</v>
      </c>
    </row>
    <row r="39" spans="1:36" ht="17.399999999999999" x14ac:dyDescent="0.3">
      <c r="A39" s="23" t="s">
        <v>163</v>
      </c>
      <c r="B39" s="15" t="s">
        <v>128</v>
      </c>
      <c r="C39" s="15" t="s">
        <v>114</v>
      </c>
      <c r="D39" s="18" t="s">
        <v>176</v>
      </c>
      <c r="E39" s="39">
        <v>5</v>
      </c>
      <c r="F39" s="35">
        <v>3</v>
      </c>
      <c r="G39" s="38">
        <v>0</v>
      </c>
      <c r="H39" s="38">
        <v>0</v>
      </c>
      <c r="I39" s="31">
        <f t="shared" si="2"/>
        <v>0</v>
      </c>
      <c r="J39" s="34">
        <f t="shared" si="3"/>
        <v>0</v>
      </c>
      <c r="K39" s="38">
        <v>1</v>
      </c>
      <c r="L39" s="38">
        <v>0</v>
      </c>
      <c r="M39" s="38">
        <v>1.5</v>
      </c>
      <c r="N39" s="38">
        <v>0.3</v>
      </c>
      <c r="O39" s="38">
        <v>0</v>
      </c>
      <c r="P39" s="38">
        <v>1.8</v>
      </c>
      <c r="Q39" s="38">
        <v>0.9</v>
      </c>
      <c r="R39" s="38">
        <v>2</v>
      </c>
      <c r="S39" s="38">
        <v>0</v>
      </c>
      <c r="T39" s="38">
        <v>0.1</v>
      </c>
      <c r="U39" s="38">
        <v>2</v>
      </c>
      <c r="V39" s="38">
        <v>0</v>
      </c>
      <c r="W39" s="38">
        <v>0</v>
      </c>
      <c r="X39" s="38">
        <v>0.6</v>
      </c>
      <c r="Y39" s="38">
        <v>2</v>
      </c>
      <c r="Z39" s="38">
        <v>1.5</v>
      </c>
      <c r="AA39" s="38">
        <v>0.5</v>
      </c>
      <c r="AB39" s="38">
        <v>1.8</v>
      </c>
      <c r="AC39" s="38">
        <v>0.9</v>
      </c>
      <c r="AD39" s="38">
        <v>17.3</v>
      </c>
      <c r="AE39" s="38">
        <v>76.8</v>
      </c>
      <c r="AF39" s="38">
        <v>0.6</v>
      </c>
      <c r="AG39" s="38">
        <v>0.6</v>
      </c>
      <c r="AH39" s="38">
        <v>0.1</v>
      </c>
      <c r="AI39" s="36" t="s">
        <v>37</v>
      </c>
      <c r="AJ39" s="35" t="s">
        <v>37</v>
      </c>
    </row>
    <row r="40" spans="1:36" ht="17.399999999999999" x14ac:dyDescent="0.3">
      <c r="A40" s="23" t="s">
        <v>169</v>
      </c>
      <c r="B40" s="15" t="s">
        <v>134</v>
      </c>
      <c r="C40" s="15" t="s">
        <v>114</v>
      </c>
      <c r="D40" s="19" t="s">
        <v>47</v>
      </c>
      <c r="E40" s="39">
        <v>14</v>
      </c>
      <c r="F40" s="35">
        <v>9</v>
      </c>
      <c r="G40" s="35">
        <v>0</v>
      </c>
      <c r="H40" s="35">
        <v>0</v>
      </c>
      <c r="I40" s="31">
        <f t="shared" si="2"/>
        <v>0</v>
      </c>
      <c r="J40" s="34">
        <f t="shared" si="3"/>
        <v>0</v>
      </c>
      <c r="K40" s="35">
        <v>1</v>
      </c>
      <c r="L40" s="35">
        <v>0</v>
      </c>
      <c r="M40" s="35">
        <v>0.32173913043478264</v>
      </c>
      <c r="N40" s="35">
        <v>0.23478260869565218</v>
      </c>
      <c r="O40" s="35">
        <v>0</v>
      </c>
      <c r="P40" s="35">
        <v>1.9217391304347826</v>
      </c>
      <c r="Q40" s="35">
        <v>1.2739130434782611</v>
      </c>
      <c r="R40" s="35">
        <v>0.89130434782608703</v>
      </c>
      <c r="S40" s="35">
        <v>0.29565217391304349</v>
      </c>
      <c r="T40" s="35">
        <v>1.1260869565217391</v>
      </c>
      <c r="U40" s="35">
        <v>1.0260869565217392</v>
      </c>
      <c r="V40" s="35">
        <v>0.27826086956521739</v>
      </c>
      <c r="W40" s="35">
        <v>0</v>
      </c>
      <c r="X40" s="35">
        <v>0.16086956521739132</v>
      </c>
      <c r="Y40" s="35">
        <v>0.39565217391304347</v>
      </c>
      <c r="Z40" s="35">
        <v>0.63478260869565217</v>
      </c>
      <c r="AA40" s="35">
        <v>5.2173913043478258E-2</v>
      </c>
      <c r="AB40" s="35">
        <v>0.36956521739130432</v>
      </c>
      <c r="AC40" s="35">
        <v>0.27391304347826084</v>
      </c>
      <c r="AD40" s="35">
        <v>23.026086956521738</v>
      </c>
      <c r="AE40" s="35">
        <v>77.330434782608691</v>
      </c>
      <c r="AF40" s="35">
        <v>0.32173913043478264</v>
      </c>
      <c r="AG40" s="35">
        <v>1.5043478260869563</v>
      </c>
      <c r="AH40" s="35">
        <v>7.3913043478260873E-2</v>
      </c>
      <c r="AI40" s="36" t="s">
        <v>37</v>
      </c>
      <c r="AJ40" s="35" t="s">
        <v>37</v>
      </c>
    </row>
    <row r="41" spans="1:36" ht="17.399999999999999" x14ac:dyDescent="0.3">
      <c r="A41" s="23" t="s">
        <v>168</v>
      </c>
      <c r="B41" s="15" t="s">
        <v>167</v>
      </c>
      <c r="C41" s="15" t="s">
        <v>114</v>
      </c>
      <c r="D41" s="18" t="s">
        <v>39</v>
      </c>
      <c r="E41" s="39">
        <v>7</v>
      </c>
      <c r="F41" s="35">
        <v>4</v>
      </c>
      <c r="G41" s="38">
        <v>2</v>
      </c>
      <c r="H41" s="38">
        <v>1</v>
      </c>
      <c r="I41" s="31">
        <f t="shared" si="2"/>
        <v>0.18181818181818182</v>
      </c>
      <c r="J41" s="34">
        <f t="shared" si="3"/>
        <v>9.0909090909090912E-2</v>
      </c>
      <c r="K41" s="38">
        <v>1</v>
      </c>
      <c r="L41" s="38">
        <v>0</v>
      </c>
      <c r="M41" s="38">
        <v>1.7</v>
      </c>
      <c r="N41" s="38">
        <v>1</v>
      </c>
      <c r="O41" s="38">
        <v>0</v>
      </c>
      <c r="P41" s="38">
        <v>1</v>
      </c>
      <c r="Q41" s="38">
        <v>0.8</v>
      </c>
      <c r="R41" s="38">
        <v>0.5</v>
      </c>
      <c r="S41" s="38">
        <v>0.1</v>
      </c>
      <c r="T41" s="38">
        <v>0.6</v>
      </c>
      <c r="U41" s="38">
        <v>0.6</v>
      </c>
      <c r="V41" s="38">
        <v>0.1</v>
      </c>
      <c r="W41" s="38">
        <v>0</v>
      </c>
      <c r="X41" s="38">
        <v>0.6</v>
      </c>
      <c r="Y41" s="38">
        <v>0.9</v>
      </c>
      <c r="Z41" s="38">
        <v>0.4</v>
      </c>
      <c r="AA41" s="38">
        <v>0</v>
      </c>
      <c r="AB41" s="38">
        <v>1</v>
      </c>
      <c r="AC41" s="38">
        <v>0.5</v>
      </c>
      <c r="AD41" s="38">
        <v>17.899999999999999</v>
      </c>
      <c r="AE41" s="38">
        <v>78.7</v>
      </c>
      <c r="AF41" s="38">
        <v>0.3</v>
      </c>
      <c r="AG41" s="38">
        <v>1.5</v>
      </c>
      <c r="AH41" s="38">
        <v>0.1</v>
      </c>
      <c r="AI41" s="36" t="s">
        <v>37</v>
      </c>
      <c r="AJ41" s="35" t="s">
        <v>37</v>
      </c>
    </row>
    <row r="42" spans="1:36" ht="17.399999999999999" x14ac:dyDescent="0.3">
      <c r="A42" s="23" t="s">
        <v>186</v>
      </c>
      <c r="B42" s="15" t="s">
        <v>189</v>
      </c>
      <c r="C42" s="15" t="s">
        <v>117</v>
      </c>
      <c r="D42" s="19" t="s">
        <v>47</v>
      </c>
      <c r="E42" s="39">
        <v>18</v>
      </c>
      <c r="F42" s="35">
        <v>7</v>
      </c>
      <c r="G42" s="34">
        <v>1</v>
      </c>
      <c r="H42" s="34">
        <v>0</v>
      </c>
      <c r="I42" s="31">
        <f t="shared" si="2"/>
        <v>0.04</v>
      </c>
      <c r="J42" s="34">
        <f t="shared" si="3"/>
        <v>0</v>
      </c>
      <c r="K42" s="34">
        <v>10</v>
      </c>
      <c r="L42" s="34">
        <v>1</v>
      </c>
      <c r="M42" s="34">
        <v>0.4</v>
      </c>
      <c r="N42" s="34">
        <v>1.1000000000000001</v>
      </c>
      <c r="O42" s="34">
        <v>0</v>
      </c>
      <c r="P42" s="34">
        <v>2.4</v>
      </c>
      <c r="Q42" s="34">
        <v>2.1</v>
      </c>
      <c r="R42" s="34">
        <v>1.5</v>
      </c>
      <c r="S42" s="34">
        <v>0</v>
      </c>
      <c r="T42" s="34">
        <v>2.7</v>
      </c>
      <c r="U42" s="34">
        <v>1</v>
      </c>
      <c r="V42" s="34">
        <v>0.4</v>
      </c>
      <c r="W42" s="34">
        <v>0</v>
      </c>
      <c r="X42" s="34">
        <v>0.1</v>
      </c>
      <c r="Y42" s="34">
        <v>0.2</v>
      </c>
      <c r="Z42" s="34">
        <v>1</v>
      </c>
      <c r="AA42" s="34">
        <v>0</v>
      </c>
      <c r="AB42" s="34">
        <v>0.8</v>
      </c>
      <c r="AC42" s="34">
        <v>0.6</v>
      </c>
      <c r="AD42" s="34">
        <v>38.200000000000003</v>
      </c>
      <c r="AE42" s="34">
        <v>76.5</v>
      </c>
      <c r="AF42" s="34">
        <v>0</v>
      </c>
      <c r="AG42" s="34">
        <v>4.2</v>
      </c>
      <c r="AH42" s="34">
        <v>0</v>
      </c>
      <c r="AI42" s="36" t="s">
        <v>37</v>
      </c>
      <c r="AJ42" s="35" t="s">
        <v>37</v>
      </c>
    </row>
    <row r="43" spans="1:36" ht="17.399999999999999" x14ac:dyDescent="0.3">
      <c r="A43" s="23" t="s">
        <v>185</v>
      </c>
      <c r="B43" s="15" t="s">
        <v>182</v>
      </c>
      <c r="C43" s="15" t="s">
        <v>117</v>
      </c>
      <c r="D43" s="16" t="s">
        <v>44</v>
      </c>
      <c r="E43" s="39">
        <v>32</v>
      </c>
      <c r="F43" s="35">
        <v>3</v>
      </c>
      <c r="G43" s="34">
        <v>14</v>
      </c>
      <c r="H43" s="34">
        <v>9</v>
      </c>
      <c r="I43" s="31">
        <f t="shared" si="2"/>
        <v>0.4</v>
      </c>
      <c r="J43" s="34">
        <f t="shared" si="3"/>
        <v>0.25714285714285712</v>
      </c>
      <c r="K43" s="34">
        <v>10</v>
      </c>
      <c r="L43" s="34">
        <v>0</v>
      </c>
      <c r="M43" s="34">
        <v>2.9</v>
      </c>
      <c r="N43" s="34">
        <v>0.6</v>
      </c>
      <c r="O43" s="34">
        <v>3</v>
      </c>
      <c r="P43" s="34">
        <v>0.9</v>
      </c>
      <c r="Q43" s="34">
        <v>0.5</v>
      </c>
      <c r="R43" s="34">
        <v>1.2</v>
      </c>
      <c r="S43" s="34">
        <v>0</v>
      </c>
      <c r="T43" s="34">
        <v>0.1</v>
      </c>
      <c r="U43" s="34">
        <v>0.3</v>
      </c>
      <c r="V43" s="34">
        <v>0</v>
      </c>
      <c r="W43" s="34">
        <v>0</v>
      </c>
      <c r="X43" s="34">
        <v>1.6</v>
      </c>
      <c r="Y43" s="34">
        <v>1.6</v>
      </c>
      <c r="Z43" s="34">
        <v>2.7</v>
      </c>
      <c r="AA43" s="34">
        <v>0.6</v>
      </c>
      <c r="AB43" s="34">
        <v>1.4</v>
      </c>
      <c r="AC43" s="34">
        <v>1.1000000000000001</v>
      </c>
      <c r="AD43" s="34">
        <v>28.6</v>
      </c>
      <c r="AE43" s="34">
        <v>77.5</v>
      </c>
      <c r="AF43" s="34">
        <v>1.3</v>
      </c>
      <c r="AG43" s="34">
        <v>1.1000000000000001</v>
      </c>
      <c r="AH43" s="34">
        <v>0.1</v>
      </c>
      <c r="AI43" s="36" t="s">
        <v>37</v>
      </c>
      <c r="AJ43" s="35" t="s">
        <v>37</v>
      </c>
    </row>
    <row r="44" spans="1:36" ht="17.399999999999999" x14ac:dyDescent="0.3">
      <c r="A44" s="23" t="s">
        <v>201</v>
      </c>
      <c r="B44" s="15" t="s">
        <v>196</v>
      </c>
      <c r="C44" s="15" t="s">
        <v>116</v>
      </c>
      <c r="D44" s="19" t="s">
        <v>47</v>
      </c>
      <c r="E44" s="39">
        <v>41</v>
      </c>
      <c r="F44" s="35">
        <v>2</v>
      </c>
      <c r="G44" s="35">
        <v>4</v>
      </c>
      <c r="H44" s="35">
        <v>3</v>
      </c>
      <c r="I44" s="31">
        <f t="shared" si="2"/>
        <v>9.3023255813953487E-2</v>
      </c>
      <c r="J44" s="34">
        <f t="shared" si="3"/>
        <v>6.9767441860465115E-2</v>
      </c>
      <c r="K44" s="35">
        <v>8</v>
      </c>
      <c r="L44" s="35">
        <v>1</v>
      </c>
      <c r="M44" s="35">
        <v>1.5391304347826087</v>
      </c>
      <c r="N44" s="35">
        <v>1.0260869565217392</v>
      </c>
      <c r="O44" s="35">
        <v>5</v>
      </c>
      <c r="P44" s="35">
        <v>3.4652173913043476</v>
      </c>
      <c r="Q44" s="35">
        <v>2.2391304347826084</v>
      </c>
      <c r="R44" s="35">
        <v>0.96086956521739142</v>
      </c>
      <c r="S44" s="35">
        <v>9.1304347826086957E-2</v>
      </c>
      <c r="T44" s="35">
        <v>1.5826086956521741</v>
      </c>
      <c r="U44" s="35">
        <v>1.3304347826086953</v>
      </c>
      <c r="V44" s="35">
        <v>0.36086956521739133</v>
      </c>
      <c r="W44" s="35">
        <v>0</v>
      </c>
      <c r="X44" s="35">
        <v>1.0565217391304349</v>
      </c>
      <c r="Y44" s="35">
        <v>0.82608695652173902</v>
      </c>
      <c r="Z44" s="35">
        <v>1.2217391304347827</v>
      </c>
      <c r="AA44" s="35">
        <v>0</v>
      </c>
      <c r="AB44" s="35">
        <v>1.3260869565217392</v>
      </c>
      <c r="AC44" s="35">
        <v>0.69130434782608685</v>
      </c>
      <c r="AD44" s="35">
        <v>63.639130434782608</v>
      </c>
      <c r="AE44" s="35">
        <v>84.843478260869574</v>
      </c>
      <c r="AF44" s="35">
        <v>0.56521739130434778</v>
      </c>
      <c r="AG44" s="35">
        <v>10.230434782608697</v>
      </c>
      <c r="AH44" s="35">
        <v>0.22173913043478261</v>
      </c>
      <c r="AI44" s="36" t="s">
        <v>37</v>
      </c>
      <c r="AJ44" s="35" t="s">
        <v>37</v>
      </c>
    </row>
    <row r="45" spans="1:36" ht="17.399999999999999" x14ac:dyDescent="0.3">
      <c r="A45" s="23" t="s">
        <v>193</v>
      </c>
      <c r="B45" s="15" t="s">
        <v>194</v>
      </c>
      <c r="C45" s="15" t="s">
        <v>115</v>
      </c>
      <c r="D45" s="18" t="s">
        <v>39</v>
      </c>
      <c r="E45" s="39">
        <v>22</v>
      </c>
      <c r="F45" s="35">
        <v>7</v>
      </c>
      <c r="G45" s="34">
        <v>7</v>
      </c>
      <c r="H45" s="34">
        <v>8</v>
      </c>
      <c r="I45" s="31">
        <f t="shared" si="2"/>
        <v>0.2413793103448276</v>
      </c>
      <c r="J45" s="34">
        <f t="shared" si="3"/>
        <v>0.27586206896551724</v>
      </c>
      <c r="K45" s="34">
        <v>5</v>
      </c>
      <c r="L45" s="34">
        <v>0</v>
      </c>
      <c r="M45" s="34">
        <v>1.9</v>
      </c>
      <c r="N45" s="34">
        <v>0.4</v>
      </c>
      <c r="O45" s="34">
        <v>2</v>
      </c>
      <c r="P45" s="34">
        <v>1.5</v>
      </c>
      <c r="Q45" s="34">
        <v>1.2</v>
      </c>
      <c r="R45" s="34">
        <v>0.8</v>
      </c>
      <c r="S45" s="34">
        <v>0</v>
      </c>
      <c r="T45" s="34">
        <v>0.2</v>
      </c>
      <c r="U45" s="34">
        <v>0.4</v>
      </c>
      <c r="V45" s="34">
        <v>0.1</v>
      </c>
      <c r="W45" s="34">
        <v>0</v>
      </c>
      <c r="X45" s="34">
        <v>0.9</v>
      </c>
      <c r="Y45" s="34">
        <v>1.1000000000000001</v>
      </c>
      <c r="Z45" s="34">
        <v>1.5</v>
      </c>
      <c r="AA45" s="34">
        <v>0.2</v>
      </c>
      <c r="AB45" s="34">
        <v>1.1000000000000001</v>
      </c>
      <c r="AC45" s="34">
        <v>1.4</v>
      </c>
      <c r="AD45" s="34">
        <v>21</v>
      </c>
      <c r="AE45" s="34">
        <v>75.5</v>
      </c>
      <c r="AF45" s="34">
        <v>0.8</v>
      </c>
      <c r="AG45" s="34">
        <v>1.3</v>
      </c>
      <c r="AH45" s="34">
        <v>0.2</v>
      </c>
      <c r="AI45" s="36" t="s">
        <v>37</v>
      </c>
      <c r="AJ45" s="35" t="s">
        <v>37</v>
      </c>
    </row>
    <row r="46" spans="1:36" ht="17.399999999999999" x14ac:dyDescent="0.3">
      <c r="A46" s="23" t="s">
        <v>210</v>
      </c>
      <c r="B46" s="15" t="s">
        <v>129</v>
      </c>
      <c r="C46" s="15" t="s">
        <v>119</v>
      </c>
      <c r="D46" s="19" t="s">
        <v>47</v>
      </c>
      <c r="E46" s="39">
        <v>31</v>
      </c>
      <c r="F46" s="35">
        <v>0</v>
      </c>
      <c r="G46" s="34">
        <v>11</v>
      </c>
      <c r="H46" s="34">
        <v>5</v>
      </c>
      <c r="I46" s="31">
        <f t="shared" si="2"/>
        <v>0.35483870967741937</v>
      </c>
      <c r="J46" s="34">
        <f t="shared" si="3"/>
        <v>0.16129032258064516</v>
      </c>
      <c r="K46" s="34">
        <v>8</v>
      </c>
      <c r="L46" s="34">
        <v>0</v>
      </c>
      <c r="M46" s="34">
        <v>2.9</v>
      </c>
      <c r="N46" s="34">
        <v>4.9000000000000004</v>
      </c>
      <c r="O46" s="34">
        <v>8</v>
      </c>
      <c r="P46" s="34">
        <v>2.6</v>
      </c>
      <c r="Q46" s="34">
        <v>1.2</v>
      </c>
      <c r="R46" s="34">
        <v>2.6</v>
      </c>
      <c r="S46" s="34">
        <v>0</v>
      </c>
      <c r="T46" s="34">
        <v>2.1</v>
      </c>
      <c r="U46" s="34">
        <v>0.4</v>
      </c>
      <c r="V46" s="34">
        <v>0.1</v>
      </c>
      <c r="W46" s="34">
        <v>0</v>
      </c>
      <c r="X46" s="34">
        <v>1.3</v>
      </c>
      <c r="Y46" s="34">
        <v>0.6</v>
      </c>
      <c r="Z46" s="34">
        <v>1.5</v>
      </c>
      <c r="AA46" s="34">
        <v>0.4</v>
      </c>
      <c r="AB46" s="34">
        <v>2.4</v>
      </c>
      <c r="AC46" s="34">
        <v>2.5</v>
      </c>
      <c r="AD46" s="34">
        <v>52.5</v>
      </c>
      <c r="AE46" s="34">
        <v>79.3</v>
      </c>
      <c r="AF46" s="34">
        <v>0.1</v>
      </c>
      <c r="AG46" s="34">
        <v>1.8</v>
      </c>
      <c r="AH46" s="34">
        <v>0.1</v>
      </c>
      <c r="AI46" s="36" t="s">
        <v>37</v>
      </c>
      <c r="AJ46" s="35" t="s">
        <v>37</v>
      </c>
    </row>
    <row r="47" spans="1:36" ht="17.399999999999999" x14ac:dyDescent="0.3">
      <c r="A47" s="23" t="s">
        <v>231</v>
      </c>
      <c r="B47" s="15" t="s">
        <v>118</v>
      </c>
      <c r="C47" s="15" t="s">
        <v>119</v>
      </c>
      <c r="D47" s="16" t="s">
        <v>44</v>
      </c>
      <c r="E47" s="39">
        <v>27</v>
      </c>
      <c r="F47" s="35">
        <v>10</v>
      </c>
      <c r="G47" s="35">
        <v>15</v>
      </c>
      <c r="H47" s="35">
        <v>11</v>
      </c>
      <c r="I47" s="31">
        <f t="shared" si="2"/>
        <v>0.40540540540540543</v>
      </c>
      <c r="J47" s="34">
        <f t="shared" si="3"/>
        <v>0.29729729729729731</v>
      </c>
      <c r="K47" s="35">
        <v>3</v>
      </c>
      <c r="L47" s="35">
        <v>0</v>
      </c>
      <c r="M47" s="35">
        <v>2.4432432432432432</v>
      </c>
      <c r="N47" s="35">
        <v>0.17297297297297298</v>
      </c>
      <c r="O47" s="35">
        <v>1</v>
      </c>
      <c r="P47" s="35">
        <v>0.5135135135135136</v>
      </c>
      <c r="Q47" s="35">
        <v>0.34054054054054056</v>
      </c>
      <c r="R47" s="35">
        <v>0.31351351351351353</v>
      </c>
      <c r="S47" s="35">
        <v>8.6486486486486491E-2</v>
      </c>
      <c r="T47" s="35">
        <v>0.17297297297297298</v>
      </c>
      <c r="U47" s="35">
        <v>0.2864864864864865</v>
      </c>
      <c r="V47" s="35">
        <v>0</v>
      </c>
      <c r="W47" s="35">
        <v>0</v>
      </c>
      <c r="X47" s="35">
        <v>1.118918918918919</v>
      </c>
      <c r="Y47" s="35">
        <v>1.3243243243243243</v>
      </c>
      <c r="Z47" s="35">
        <v>1.0594594594594595</v>
      </c>
      <c r="AA47" s="35">
        <v>0.8</v>
      </c>
      <c r="AB47" s="35">
        <v>1.2864864864864867</v>
      </c>
      <c r="AC47" s="35">
        <v>0.91351351351351351</v>
      </c>
      <c r="AD47" s="35">
        <v>15.545945945945947</v>
      </c>
      <c r="AE47" s="35">
        <v>82.61351351351351</v>
      </c>
      <c r="AF47" s="35">
        <v>0.85945945945945956</v>
      </c>
      <c r="AG47" s="35">
        <v>0.2864864864864865</v>
      </c>
      <c r="AH47" s="35">
        <v>8.6486486486486491E-2</v>
      </c>
      <c r="AI47" s="36" t="s">
        <v>37</v>
      </c>
      <c r="AJ47" s="35" t="s">
        <v>37</v>
      </c>
    </row>
    <row r="48" spans="1:36" ht="17.399999999999999" x14ac:dyDescent="0.3">
      <c r="A48" s="23" t="s">
        <v>159</v>
      </c>
      <c r="B48" s="15" t="s">
        <v>130</v>
      </c>
      <c r="C48" s="15" t="s">
        <v>115</v>
      </c>
      <c r="D48" s="19" t="s">
        <v>47</v>
      </c>
      <c r="E48" s="39">
        <v>27</v>
      </c>
      <c r="F48" s="35">
        <v>0</v>
      </c>
      <c r="G48" s="34">
        <v>0</v>
      </c>
      <c r="H48" s="34">
        <v>1</v>
      </c>
      <c r="I48" s="31">
        <f t="shared" si="2"/>
        <v>0</v>
      </c>
      <c r="J48" s="34">
        <f t="shared" si="3"/>
        <v>3.7037037037037035E-2</v>
      </c>
      <c r="K48" s="34">
        <v>4</v>
      </c>
      <c r="L48" s="34">
        <v>0</v>
      </c>
      <c r="M48" s="34">
        <v>0.6</v>
      </c>
      <c r="N48" s="34">
        <v>0.9</v>
      </c>
      <c r="O48" s="34">
        <v>0</v>
      </c>
      <c r="P48" s="34">
        <v>3.1</v>
      </c>
      <c r="Q48" s="34">
        <v>2.4</v>
      </c>
      <c r="R48" s="34">
        <v>1.6</v>
      </c>
      <c r="S48" s="34">
        <v>0</v>
      </c>
      <c r="T48" s="34">
        <v>1.1000000000000001</v>
      </c>
      <c r="U48" s="34">
        <v>1.7</v>
      </c>
      <c r="V48" s="34">
        <v>0.1</v>
      </c>
      <c r="W48" s="34">
        <v>0</v>
      </c>
      <c r="X48" s="34">
        <v>0.7</v>
      </c>
      <c r="Y48" s="34">
        <v>0.2</v>
      </c>
      <c r="Z48" s="34">
        <v>0.7</v>
      </c>
      <c r="AA48" s="34">
        <v>0</v>
      </c>
      <c r="AB48" s="34">
        <v>0.3</v>
      </c>
      <c r="AC48" s="34">
        <v>0.6</v>
      </c>
      <c r="AD48" s="34">
        <v>57.5</v>
      </c>
      <c r="AE48" s="34">
        <v>80.7</v>
      </c>
      <c r="AF48" s="34">
        <v>0.1</v>
      </c>
      <c r="AG48" s="34">
        <v>8.3000000000000007</v>
      </c>
      <c r="AH48" s="34">
        <v>0.1</v>
      </c>
      <c r="AI48" s="36" t="s">
        <v>37</v>
      </c>
      <c r="AJ48" s="35" t="s">
        <v>37</v>
      </c>
    </row>
    <row r="49" spans="1:36" ht="17.399999999999999" x14ac:dyDescent="0.3">
      <c r="A49" s="23" t="s">
        <v>156</v>
      </c>
      <c r="B49" s="15" t="s">
        <v>232</v>
      </c>
      <c r="C49" s="15" t="s">
        <v>116</v>
      </c>
      <c r="D49" s="21" t="s">
        <v>54</v>
      </c>
      <c r="E49" s="39">
        <v>10</v>
      </c>
      <c r="F49" s="35">
        <v>10</v>
      </c>
      <c r="G49" s="35">
        <v>2</v>
      </c>
      <c r="H49" s="35">
        <v>2</v>
      </c>
      <c r="I49" s="31">
        <f t="shared" si="2"/>
        <v>0.1</v>
      </c>
      <c r="J49" s="34">
        <f t="shared" si="3"/>
        <v>0.1</v>
      </c>
      <c r="K49" s="35">
        <v>1</v>
      </c>
      <c r="L49" s="35">
        <v>0</v>
      </c>
      <c r="M49" s="35">
        <v>0.9</v>
      </c>
      <c r="N49" s="35">
        <v>0.4</v>
      </c>
      <c r="O49" s="35">
        <v>0</v>
      </c>
      <c r="P49" s="38">
        <v>1.8</v>
      </c>
      <c r="Q49" s="38">
        <v>0.7</v>
      </c>
      <c r="R49" s="38">
        <v>1.1000000000000001</v>
      </c>
      <c r="S49" s="38">
        <v>0.1</v>
      </c>
      <c r="T49" s="38">
        <v>0.5</v>
      </c>
      <c r="U49" s="38">
        <v>0.5</v>
      </c>
      <c r="V49" s="38">
        <v>0.2</v>
      </c>
      <c r="W49" s="38">
        <v>0</v>
      </c>
      <c r="X49" s="38">
        <v>0.5</v>
      </c>
      <c r="Y49" s="38">
        <v>0.6</v>
      </c>
      <c r="Z49" s="38">
        <v>0.5</v>
      </c>
      <c r="AA49" s="38">
        <v>0.1</v>
      </c>
      <c r="AB49" s="38">
        <v>0.5</v>
      </c>
      <c r="AC49" s="38">
        <v>0.9</v>
      </c>
      <c r="AD49" s="38">
        <v>21.7</v>
      </c>
      <c r="AE49" s="38">
        <v>88.9</v>
      </c>
      <c r="AF49" s="38">
        <v>0.5</v>
      </c>
      <c r="AG49" s="38">
        <v>0.6</v>
      </c>
      <c r="AH49" s="38">
        <v>0</v>
      </c>
      <c r="AI49" s="36" t="s">
        <v>37</v>
      </c>
      <c r="AJ49" s="35" t="s">
        <v>37</v>
      </c>
    </row>
    <row r="50" spans="1:36" ht="17.399999999999999" x14ac:dyDescent="0.3">
      <c r="A50" s="23" t="s">
        <v>173</v>
      </c>
      <c r="B50" s="15" t="s">
        <v>172</v>
      </c>
      <c r="C50" s="15" t="s">
        <v>114</v>
      </c>
      <c r="D50" s="19" t="s">
        <v>47</v>
      </c>
      <c r="E50" s="39">
        <v>9</v>
      </c>
      <c r="F50" s="35">
        <v>2</v>
      </c>
      <c r="G50" s="35">
        <v>0</v>
      </c>
      <c r="H50" s="35">
        <v>0</v>
      </c>
      <c r="I50" s="31">
        <f t="shared" si="2"/>
        <v>0</v>
      </c>
      <c r="J50" s="34">
        <f t="shared" si="3"/>
        <v>0</v>
      </c>
      <c r="K50" s="35">
        <v>3</v>
      </c>
      <c r="L50" s="35">
        <v>1</v>
      </c>
      <c r="M50" s="35">
        <v>0.6</v>
      </c>
      <c r="N50" s="35">
        <v>0.7</v>
      </c>
      <c r="O50" s="35">
        <v>0</v>
      </c>
      <c r="P50" s="38">
        <v>3.1</v>
      </c>
      <c r="Q50" s="38">
        <v>2.2000000000000002</v>
      </c>
      <c r="R50" s="38">
        <v>1.7</v>
      </c>
      <c r="S50" s="38">
        <v>0.1</v>
      </c>
      <c r="T50" s="38">
        <v>0.6</v>
      </c>
      <c r="U50" s="38">
        <v>1.7</v>
      </c>
      <c r="V50" s="38">
        <v>0.1</v>
      </c>
      <c r="W50" s="38">
        <v>0</v>
      </c>
      <c r="X50" s="38">
        <v>0.5</v>
      </c>
      <c r="Y50" s="38">
        <v>1.3</v>
      </c>
      <c r="Z50" s="38">
        <v>1.5</v>
      </c>
      <c r="AA50" s="38">
        <v>0</v>
      </c>
      <c r="AB50" s="38">
        <v>1.4</v>
      </c>
      <c r="AC50" s="38">
        <v>0.8</v>
      </c>
      <c r="AD50" s="38">
        <v>31.3</v>
      </c>
      <c r="AE50" s="38">
        <v>75.599999999999994</v>
      </c>
      <c r="AF50" s="38">
        <v>0</v>
      </c>
      <c r="AG50" s="38">
        <v>2.7</v>
      </c>
      <c r="AH50" s="38">
        <v>0</v>
      </c>
      <c r="AI50" s="36" t="s">
        <v>37</v>
      </c>
      <c r="AJ50" s="35" t="s">
        <v>37</v>
      </c>
    </row>
    <row r="51" spans="1:36" ht="17.399999999999999" x14ac:dyDescent="0.3">
      <c r="A51" s="23" t="s">
        <v>218</v>
      </c>
      <c r="B51" s="15" t="s">
        <v>118</v>
      </c>
      <c r="C51" s="15" t="s">
        <v>119</v>
      </c>
      <c r="D51" s="21" t="s">
        <v>54</v>
      </c>
      <c r="E51" s="39">
        <v>23</v>
      </c>
      <c r="F51" s="35">
        <v>5</v>
      </c>
      <c r="G51" s="35">
        <v>1</v>
      </c>
      <c r="H51" s="35">
        <v>4</v>
      </c>
      <c r="I51" s="31">
        <f t="shared" si="2"/>
        <v>3.5714285714285712E-2</v>
      </c>
      <c r="J51" s="34">
        <f t="shared" si="3"/>
        <v>0.14285714285714285</v>
      </c>
      <c r="K51" s="35">
        <v>3</v>
      </c>
      <c r="L51" s="35">
        <v>1</v>
      </c>
      <c r="M51" s="35">
        <v>0.5535714285714286</v>
      </c>
      <c r="N51" s="35">
        <v>0.38928571428571429</v>
      </c>
      <c r="O51" s="35">
        <v>1</v>
      </c>
      <c r="P51" s="35">
        <v>1.375</v>
      </c>
      <c r="Q51" s="35">
        <v>1.1821428571428572</v>
      </c>
      <c r="R51" s="35">
        <v>0.83571428571428574</v>
      </c>
      <c r="S51" s="35">
        <v>0</v>
      </c>
      <c r="T51" s="35">
        <v>0.12142857142857143</v>
      </c>
      <c r="U51" s="35">
        <v>0.8214285714285714</v>
      </c>
      <c r="V51" s="35">
        <v>0.21071428571428572</v>
      </c>
      <c r="W51" s="35">
        <v>0</v>
      </c>
      <c r="X51" s="35">
        <v>1.8357142857142856</v>
      </c>
      <c r="Y51" s="35">
        <v>2.285714285714286</v>
      </c>
      <c r="Z51" s="35">
        <v>2.1214285714285714</v>
      </c>
      <c r="AA51" s="35">
        <v>0.17857142857142858</v>
      </c>
      <c r="AB51" s="35">
        <v>1.3178571428571428</v>
      </c>
      <c r="AC51" s="35">
        <v>1.0321428571428573</v>
      </c>
      <c r="AD51" s="35">
        <v>47.946428571428569</v>
      </c>
      <c r="AE51" s="35">
        <v>85.824999999999989</v>
      </c>
      <c r="AF51" s="35">
        <v>0.47857142857142859</v>
      </c>
      <c r="AG51" s="35">
        <v>2.5035714285714286</v>
      </c>
      <c r="AH51" s="35">
        <v>0.35714285714285715</v>
      </c>
      <c r="AI51" s="36" t="s">
        <v>37</v>
      </c>
      <c r="AJ51" s="35" t="s">
        <v>37</v>
      </c>
    </row>
    <row r="52" spans="1:36" ht="17.399999999999999" x14ac:dyDescent="0.3">
      <c r="A52" s="23" t="s">
        <v>233</v>
      </c>
      <c r="B52" s="15" t="s">
        <v>132</v>
      </c>
      <c r="C52" s="15" t="s">
        <v>116</v>
      </c>
      <c r="D52" s="20" t="s">
        <v>179</v>
      </c>
      <c r="E52" s="39">
        <v>32</v>
      </c>
      <c r="F52" s="35">
        <v>1</v>
      </c>
      <c r="G52" s="35">
        <v>1</v>
      </c>
      <c r="H52" s="35">
        <v>5</v>
      </c>
      <c r="I52" s="31">
        <f t="shared" si="2"/>
        <v>3.0303030303030304E-2</v>
      </c>
      <c r="J52" s="34">
        <f t="shared" si="3"/>
        <v>0.15151515151515152</v>
      </c>
      <c r="K52" s="35">
        <v>7</v>
      </c>
      <c r="L52" s="35">
        <v>0</v>
      </c>
      <c r="M52" s="35">
        <v>0.3</v>
      </c>
      <c r="N52" s="35">
        <v>1.8</v>
      </c>
      <c r="O52" s="35">
        <v>0</v>
      </c>
      <c r="P52" s="38">
        <v>4</v>
      </c>
      <c r="Q52" s="38">
        <v>2.6</v>
      </c>
      <c r="R52" s="38">
        <v>1.3</v>
      </c>
      <c r="S52" s="38">
        <v>0.2</v>
      </c>
      <c r="T52" s="38">
        <v>4.3</v>
      </c>
      <c r="U52" s="38">
        <v>1.3</v>
      </c>
      <c r="V52" s="38">
        <v>0.2</v>
      </c>
      <c r="W52" s="38">
        <v>0</v>
      </c>
      <c r="X52" s="38">
        <v>0.6</v>
      </c>
      <c r="Y52" s="38">
        <v>0.8</v>
      </c>
      <c r="Z52" s="38">
        <v>1.3</v>
      </c>
      <c r="AA52" s="38">
        <v>0</v>
      </c>
      <c r="AB52" s="38">
        <v>0.3</v>
      </c>
      <c r="AC52" s="38">
        <v>0.9</v>
      </c>
      <c r="AD52" s="38">
        <v>28.9</v>
      </c>
      <c r="AE52" s="38">
        <v>71.2</v>
      </c>
      <c r="AF52" s="38">
        <v>0.3</v>
      </c>
      <c r="AG52" s="38">
        <v>0.6</v>
      </c>
      <c r="AH52" s="38">
        <v>0.1</v>
      </c>
      <c r="AI52" s="36" t="s">
        <v>37</v>
      </c>
      <c r="AJ52" s="35" t="s">
        <v>37</v>
      </c>
    </row>
    <row r="53" spans="1:36" ht="17.399999999999999" x14ac:dyDescent="0.3">
      <c r="A53" s="23" t="s">
        <v>217</v>
      </c>
      <c r="B53" s="15" t="s">
        <v>208</v>
      </c>
      <c r="C53" s="15" t="s">
        <v>117</v>
      </c>
      <c r="D53" s="21" t="s">
        <v>54</v>
      </c>
      <c r="E53" s="37">
        <v>35</v>
      </c>
      <c r="F53" s="38">
        <v>9</v>
      </c>
      <c r="G53" s="38">
        <v>3</v>
      </c>
      <c r="H53" s="38">
        <v>10</v>
      </c>
      <c r="I53" s="31">
        <f t="shared" si="2"/>
        <v>6.8181818181818177E-2</v>
      </c>
      <c r="J53" s="34">
        <f t="shared" si="3"/>
        <v>0.22727272727272727</v>
      </c>
      <c r="K53" s="38">
        <v>7</v>
      </c>
      <c r="L53" s="38">
        <v>0</v>
      </c>
      <c r="M53" s="38">
        <v>1.4704545454545452</v>
      </c>
      <c r="N53" s="38">
        <v>0.34318181818181825</v>
      </c>
      <c r="O53" s="38">
        <v>3</v>
      </c>
      <c r="P53" s="38">
        <v>2.2318181818181815</v>
      </c>
      <c r="Q53" s="38">
        <v>0.84090909090909083</v>
      </c>
      <c r="R53" s="38">
        <v>0.90681818181818175</v>
      </c>
      <c r="S53" s="38">
        <v>0</v>
      </c>
      <c r="T53" s="38">
        <v>0.49545454545454548</v>
      </c>
      <c r="U53" s="38">
        <v>0.78409090909090895</v>
      </c>
      <c r="V53" s="38">
        <v>0.10227272727272728</v>
      </c>
      <c r="W53" s="38">
        <v>0</v>
      </c>
      <c r="X53" s="38">
        <v>2.2545454545454549</v>
      </c>
      <c r="Y53" s="38">
        <v>0.57272727272727275</v>
      </c>
      <c r="Z53" s="38">
        <v>1.0590909090909091</v>
      </c>
      <c r="AA53" s="38">
        <v>7.5000000000000011E-2</v>
      </c>
      <c r="AB53" s="38">
        <v>1.3477272727272729</v>
      </c>
      <c r="AC53" s="38">
        <v>1.075</v>
      </c>
      <c r="AD53" s="38">
        <v>42.543181818181814</v>
      </c>
      <c r="AE53" s="38">
        <v>83.263636363636365</v>
      </c>
      <c r="AF53" s="38">
        <v>1.8250000000000002</v>
      </c>
      <c r="AG53" s="38">
        <v>2.4818181818181815</v>
      </c>
      <c r="AH53" s="38">
        <v>0.16590909090909092</v>
      </c>
      <c r="AI53" s="36" t="s">
        <v>37</v>
      </c>
      <c r="AJ53" s="35" t="s">
        <v>37</v>
      </c>
    </row>
    <row r="54" spans="1:36" ht="17.399999999999999" x14ac:dyDescent="0.3">
      <c r="A54" s="23" t="s">
        <v>187</v>
      </c>
      <c r="B54" s="15" t="s">
        <v>133</v>
      </c>
      <c r="C54" s="15" t="s">
        <v>117</v>
      </c>
      <c r="D54" s="20" t="s">
        <v>179</v>
      </c>
      <c r="E54" s="39">
        <v>4</v>
      </c>
      <c r="F54" s="35">
        <v>11</v>
      </c>
      <c r="G54" s="34">
        <v>1</v>
      </c>
      <c r="H54" s="34">
        <v>0</v>
      </c>
      <c r="I54" s="31">
        <f t="shared" si="2"/>
        <v>6.6666666666666666E-2</v>
      </c>
      <c r="J54" s="34">
        <f t="shared" si="3"/>
        <v>0</v>
      </c>
      <c r="K54" s="34">
        <v>1</v>
      </c>
      <c r="L54" s="34">
        <v>0</v>
      </c>
      <c r="M54" s="34">
        <v>0.1</v>
      </c>
      <c r="N54" s="34">
        <v>0.5</v>
      </c>
      <c r="O54" s="34">
        <v>0</v>
      </c>
      <c r="P54" s="34">
        <v>1.4</v>
      </c>
      <c r="Q54" s="34">
        <v>0.7</v>
      </c>
      <c r="R54" s="34">
        <v>0.7</v>
      </c>
      <c r="S54" s="34">
        <v>0.1</v>
      </c>
      <c r="T54" s="34">
        <v>1.5</v>
      </c>
      <c r="U54" s="34">
        <v>0.5</v>
      </c>
      <c r="V54" s="34">
        <v>0</v>
      </c>
      <c r="W54" s="34">
        <v>0</v>
      </c>
      <c r="X54" s="34">
        <v>0.3</v>
      </c>
      <c r="Y54" s="34">
        <v>0.4</v>
      </c>
      <c r="Z54" s="34">
        <v>0.5</v>
      </c>
      <c r="AA54" s="34">
        <v>0</v>
      </c>
      <c r="AB54" s="34">
        <v>0.5</v>
      </c>
      <c r="AC54" s="34">
        <v>0.5</v>
      </c>
      <c r="AD54" s="34">
        <v>1.5</v>
      </c>
      <c r="AE54" s="34">
        <v>68</v>
      </c>
      <c r="AF54" s="34">
        <v>0.3</v>
      </c>
      <c r="AG54" s="34">
        <v>0.3</v>
      </c>
      <c r="AH54" s="34">
        <v>0.1</v>
      </c>
      <c r="AI54" s="36" t="s">
        <v>37</v>
      </c>
      <c r="AJ54" s="35" t="s">
        <v>37</v>
      </c>
    </row>
    <row r="55" spans="1:36" ht="17.399999999999999" x14ac:dyDescent="0.3">
      <c r="A55" s="23" t="s">
        <v>219</v>
      </c>
      <c r="B55" s="15" t="s">
        <v>195</v>
      </c>
      <c r="C55" s="15" t="s">
        <v>115</v>
      </c>
      <c r="D55" s="21" t="s">
        <v>54</v>
      </c>
      <c r="E55" s="37">
        <v>39</v>
      </c>
      <c r="F55" s="38">
        <v>2</v>
      </c>
      <c r="G55" s="38">
        <v>4</v>
      </c>
      <c r="H55" s="38">
        <v>14</v>
      </c>
      <c r="I55" s="31">
        <f t="shared" si="2"/>
        <v>9.7560975609756101E-2</v>
      </c>
      <c r="J55" s="34">
        <f t="shared" si="3"/>
        <v>0.34146341463414637</v>
      </c>
      <c r="K55" s="38">
        <v>3</v>
      </c>
      <c r="L55" s="38">
        <v>0</v>
      </c>
      <c r="M55" s="38">
        <v>1.4804878048780488</v>
      </c>
      <c r="N55" s="38">
        <v>0.3902439024390244</v>
      </c>
      <c r="O55" s="38">
        <v>4</v>
      </c>
      <c r="P55" s="38">
        <v>0.95121951219512202</v>
      </c>
      <c r="Q55" s="38">
        <v>0.63902439024390245</v>
      </c>
      <c r="R55" s="38">
        <v>1.0219512195121951</v>
      </c>
      <c r="S55" s="38">
        <v>2.9268292682926828E-2</v>
      </c>
      <c r="T55" s="38">
        <v>9.0243902439024401E-2</v>
      </c>
      <c r="U55" s="38">
        <v>0.9390243902439025</v>
      </c>
      <c r="V55" s="38">
        <v>0</v>
      </c>
      <c r="W55" s="38">
        <v>0</v>
      </c>
      <c r="X55" s="38">
        <v>3.2585365853658539</v>
      </c>
      <c r="Y55" s="38">
        <v>1.3341463414634147</v>
      </c>
      <c r="Z55" s="38">
        <v>2.4804878048780488</v>
      </c>
      <c r="AA55" s="38">
        <v>0.59024390243902447</v>
      </c>
      <c r="AB55" s="38">
        <v>2.7512195121951217</v>
      </c>
      <c r="AC55" s="38">
        <v>2.2512195121951222</v>
      </c>
      <c r="AD55" s="38">
        <v>50.295121951219507</v>
      </c>
      <c r="AE55" s="38">
        <v>85.160975609756093</v>
      </c>
      <c r="AF55" s="38">
        <v>2.2097560975609758</v>
      </c>
      <c r="AG55" s="38">
        <v>2.6878048780487802</v>
      </c>
      <c r="AH55" s="38">
        <v>0.45121951219512196</v>
      </c>
      <c r="AI55" s="36" t="s">
        <v>37</v>
      </c>
      <c r="AJ55" s="35" t="s">
        <v>37</v>
      </c>
    </row>
    <row r="56" spans="1:36" ht="17.399999999999999" x14ac:dyDescent="0.3">
      <c r="A56" s="23" t="s">
        <v>211</v>
      </c>
      <c r="B56" s="15" t="s">
        <v>129</v>
      </c>
      <c r="C56" s="15" t="s">
        <v>119</v>
      </c>
      <c r="D56" s="20" t="s">
        <v>179</v>
      </c>
      <c r="E56" s="39">
        <v>38</v>
      </c>
      <c r="F56" s="35">
        <v>0</v>
      </c>
      <c r="G56" s="34">
        <v>5</v>
      </c>
      <c r="H56" s="34">
        <v>5</v>
      </c>
      <c r="I56" s="31">
        <f t="shared" si="2"/>
        <v>0.13157894736842105</v>
      </c>
      <c r="J56" s="34">
        <f t="shared" si="3"/>
        <v>0.13157894736842105</v>
      </c>
      <c r="K56" s="34">
        <v>4</v>
      </c>
      <c r="L56" s="34">
        <v>0</v>
      </c>
      <c r="M56" s="34">
        <v>0.9</v>
      </c>
      <c r="N56" s="34">
        <v>0.3</v>
      </c>
      <c r="O56" s="34">
        <v>5</v>
      </c>
      <c r="P56" s="34">
        <v>2.4</v>
      </c>
      <c r="Q56" s="34">
        <v>1.5</v>
      </c>
      <c r="R56" s="34">
        <v>0.8</v>
      </c>
      <c r="S56" s="34">
        <v>0.1</v>
      </c>
      <c r="T56" s="34">
        <v>2</v>
      </c>
      <c r="U56" s="34">
        <v>0.6</v>
      </c>
      <c r="V56" s="34">
        <v>0.2</v>
      </c>
      <c r="W56" s="34">
        <v>2</v>
      </c>
      <c r="X56" s="34">
        <v>3.1</v>
      </c>
      <c r="Y56" s="34">
        <v>0.8</v>
      </c>
      <c r="Z56" s="34">
        <v>1.5</v>
      </c>
      <c r="AA56" s="34">
        <v>0</v>
      </c>
      <c r="AB56" s="34">
        <v>0.9</v>
      </c>
      <c r="AC56" s="34">
        <v>0.5</v>
      </c>
      <c r="AD56" s="34">
        <v>43.8</v>
      </c>
      <c r="AE56" s="34">
        <v>82.3</v>
      </c>
      <c r="AF56" s="34">
        <v>2.8</v>
      </c>
      <c r="AG56" s="34">
        <v>1.3</v>
      </c>
      <c r="AH56" s="34">
        <v>0</v>
      </c>
      <c r="AI56" s="36" t="s">
        <v>37</v>
      </c>
      <c r="AJ56" s="35" t="s">
        <v>37</v>
      </c>
    </row>
    <row r="57" spans="1:36" ht="17.399999999999999" x14ac:dyDescent="0.3">
      <c r="A57" s="26" t="s">
        <v>166</v>
      </c>
      <c r="B57" s="15" t="s">
        <v>165</v>
      </c>
      <c r="C57" s="15" t="s">
        <v>114</v>
      </c>
      <c r="D57" s="21" t="s">
        <v>54</v>
      </c>
      <c r="E57" s="39">
        <v>26</v>
      </c>
      <c r="F57" s="35">
        <v>2</v>
      </c>
      <c r="G57" s="35">
        <v>11</v>
      </c>
      <c r="H57" s="35">
        <v>3</v>
      </c>
      <c r="I57" s="31">
        <f t="shared" si="2"/>
        <v>0.39285714285714285</v>
      </c>
      <c r="J57" s="34">
        <f t="shared" si="3"/>
        <v>0.10714285714285714</v>
      </c>
      <c r="K57" s="35">
        <v>3</v>
      </c>
      <c r="L57" s="35">
        <v>0</v>
      </c>
      <c r="M57" s="35">
        <v>2.9</v>
      </c>
      <c r="N57" s="35">
        <v>0.7</v>
      </c>
      <c r="O57" s="35">
        <v>2</v>
      </c>
      <c r="P57" s="38">
        <v>1.8</v>
      </c>
      <c r="Q57" s="38">
        <v>0.9</v>
      </c>
      <c r="R57" s="38">
        <v>0.8</v>
      </c>
      <c r="S57" s="38">
        <v>0</v>
      </c>
      <c r="T57" s="38">
        <v>0.5</v>
      </c>
      <c r="U57" s="38">
        <v>1.5</v>
      </c>
      <c r="V57" s="38">
        <v>0.1</v>
      </c>
      <c r="W57" s="38">
        <v>0</v>
      </c>
      <c r="X57" s="38">
        <v>2.1</v>
      </c>
      <c r="Y57" s="38">
        <v>1.8</v>
      </c>
      <c r="Z57" s="38">
        <v>2.7</v>
      </c>
      <c r="AA57" s="38">
        <v>0.2</v>
      </c>
      <c r="AB57" s="38">
        <v>2.6</v>
      </c>
      <c r="AC57" s="38">
        <v>1.1000000000000001</v>
      </c>
      <c r="AD57" s="38">
        <v>42</v>
      </c>
      <c r="AE57" s="38">
        <v>79.7</v>
      </c>
      <c r="AF57" s="38">
        <v>1.5</v>
      </c>
      <c r="AG57" s="38">
        <v>2.9</v>
      </c>
      <c r="AH57" s="38">
        <v>0.3</v>
      </c>
      <c r="AI57" s="36" t="s">
        <v>37</v>
      </c>
      <c r="AJ57" s="35" t="s">
        <v>37</v>
      </c>
    </row>
    <row r="58" spans="1:36" ht="17.399999999999999" x14ac:dyDescent="0.3">
      <c r="A58" s="26" t="s">
        <v>207</v>
      </c>
      <c r="B58" s="15" t="s">
        <v>190</v>
      </c>
      <c r="C58" s="15" t="s">
        <v>115</v>
      </c>
      <c r="D58" s="20" t="s">
        <v>179</v>
      </c>
      <c r="E58" s="39">
        <v>27</v>
      </c>
      <c r="F58" s="35">
        <v>1</v>
      </c>
      <c r="G58" s="34">
        <v>0</v>
      </c>
      <c r="H58" s="34">
        <v>1</v>
      </c>
      <c r="I58" s="31">
        <f t="shared" si="2"/>
        <v>0</v>
      </c>
      <c r="J58" s="34">
        <f t="shared" si="3"/>
        <v>3.5714285714285712E-2</v>
      </c>
      <c r="K58" s="34">
        <v>6</v>
      </c>
      <c r="L58" s="34">
        <v>2</v>
      </c>
      <c r="M58" s="34">
        <v>0.4</v>
      </c>
      <c r="N58" s="34">
        <v>1.5</v>
      </c>
      <c r="O58" s="34">
        <v>0</v>
      </c>
      <c r="P58" s="34">
        <v>2.1</v>
      </c>
      <c r="Q58" s="34">
        <v>1.9</v>
      </c>
      <c r="R58" s="34">
        <v>1.9</v>
      </c>
      <c r="S58" s="34">
        <v>0.3</v>
      </c>
      <c r="T58" s="34">
        <v>3.5</v>
      </c>
      <c r="U58" s="34">
        <v>0.5</v>
      </c>
      <c r="V58" s="34">
        <v>0.3</v>
      </c>
      <c r="W58" s="34">
        <v>0</v>
      </c>
      <c r="X58" s="34">
        <v>0.6</v>
      </c>
      <c r="Y58" s="34">
        <v>0.3</v>
      </c>
      <c r="Z58" s="34">
        <v>1</v>
      </c>
      <c r="AA58" s="34">
        <v>0</v>
      </c>
      <c r="AB58" s="34">
        <v>0.9</v>
      </c>
      <c r="AC58" s="34">
        <v>0.5</v>
      </c>
      <c r="AD58" s="34">
        <v>31.3</v>
      </c>
      <c r="AE58" s="34">
        <v>83.9</v>
      </c>
      <c r="AF58" s="34">
        <v>0.4</v>
      </c>
      <c r="AG58" s="34">
        <v>1</v>
      </c>
      <c r="AH58" s="34">
        <v>0</v>
      </c>
      <c r="AI58" s="36" t="s">
        <v>37</v>
      </c>
      <c r="AJ58" s="35" t="s">
        <v>37</v>
      </c>
    </row>
    <row r="59" spans="1:36" ht="17.399999999999999" x14ac:dyDescent="0.3">
      <c r="A59" s="26" t="s">
        <v>234</v>
      </c>
      <c r="B59" s="15" t="s">
        <v>164</v>
      </c>
      <c r="C59" s="15" t="s">
        <v>114</v>
      </c>
      <c r="D59" s="21" t="s">
        <v>54</v>
      </c>
      <c r="E59" s="39">
        <v>31</v>
      </c>
      <c r="F59" s="35">
        <v>1</v>
      </c>
      <c r="G59" s="35">
        <v>4</v>
      </c>
      <c r="H59" s="35">
        <v>10</v>
      </c>
      <c r="I59" s="31">
        <f t="shared" si="2"/>
        <v>0.125</v>
      </c>
      <c r="J59" s="34">
        <f t="shared" si="3"/>
        <v>0.3125</v>
      </c>
      <c r="K59" s="35">
        <v>2</v>
      </c>
      <c r="L59" s="35">
        <v>0</v>
      </c>
      <c r="M59" s="35">
        <v>1.03125</v>
      </c>
      <c r="N59" s="35">
        <v>76.21875</v>
      </c>
      <c r="O59" s="35">
        <v>3</v>
      </c>
      <c r="P59" s="35">
        <v>0.9375</v>
      </c>
      <c r="Q59" s="35">
        <v>0.5</v>
      </c>
      <c r="R59" s="35">
        <v>0.65625</v>
      </c>
      <c r="S59" s="35">
        <v>0</v>
      </c>
      <c r="T59" s="35">
        <v>0.1875</v>
      </c>
      <c r="U59" s="35">
        <v>0.59375</v>
      </c>
      <c r="V59" s="35">
        <v>9.375E-2</v>
      </c>
      <c r="W59" s="35">
        <v>0</v>
      </c>
      <c r="X59" s="35">
        <v>2.625</v>
      </c>
      <c r="Y59" s="35">
        <v>1.6875</v>
      </c>
      <c r="Z59" s="35">
        <v>1.40625</v>
      </c>
      <c r="AA59" s="35">
        <v>9.375E-2</v>
      </c>
      <c r="AB59" s="35">
        <v>1.90625</v>
      </c>
      <c r="AC59" s="35">
        <v>0.9375</v>
      </c>
      <c r="AD59" s="35">
        <v>34.09375</v>
      </c>
      <c r="AE59" s="35">
        <v>78.09375</v>
      </c>
      <c r="AF59" s="35">
        <v>2.40625</v>
      </c>
      <c r="AG59" s="35">
        <v>2.46875</v>
      </c>
      <c r="AH59" s="35">
        <v>0.1875</v>
      </c>
      <c r="AI59" s="36" t="s">
        <v>37</v>
      </c>
      <c r="AJ59" s="35" t="s">
        <v>37</v>
      </c>
    </row>
    <row r="60" spans="1:36" ht="17.399999999999999" x14ac:dyDescent="0.3">
      <c r="A60" s="26" t="s">
        <v>235</v>
      </c>
      <c r="B60" s="15" t="s">
        <v>236</v>
      </c>
      <c r="C60" s="15" t="s">
        <v>114</v>
      </c>
      <c r="D60" s="20" t="s">
        <v>52</v>
      </c>
      <c r="E60" s="37">
        <v>31</v>
      </c>
      <c r="F60" s="38">
        <v>1</v>
      </c>
      <c r="G60" s="38">
        <v>1</v>
      </c>
      <c r="H60" s="38">
        <v>3</v>
      </c>
      <c r="I60" s="31">
        <f t="shared" si="2"/>
        <v>3.125E-2</v>
      </c>
      <c r="J60" s="34">
        <f t="shared" si="3"/>
        <v>9.375E-2</v>
      </c>
      <c r="K60" s="38">
        <v>1</v>
      </c>
      <c r="L60" s="38">
        <v>0</v>
      </c>
      <c r="M60" s="38">
        <v>7.5000000000000011E-2</v>
      </c>
      <c r="N60" s="38">
        <v>0.78437500000000004</v>
      </c>
      <c r="O60" s="38">
        <v>0</v>
      </c>
      <c r="P60" s="38">
        <v>2.59375</v>
      </c>
      <c r="Q60" s="38">
        <v>2.1968749999999999</v>
      </c>
      <c r="R60" s="38">
        <v>0.88437500000000013</v>
      </c>
      <c r="S60" s="38">
        <v>0.43437500000000001</v>
      </c>
      <c r="T60" s="38">
        <v>1.7562500000000001</v>
      </c>
      <c r="U60" s="38">
        <v>0.73750000000000004</v>
      </c>
      <c r="V60" s="38">
        <v>0.35937500000000006</v>
      </c>
      <c r="W60" s="38">
        <v>1</v>
      </c>
      <c r="X60" s="38">
        <v>0.5625</v>
      </c>
      <c r="Y60" s="38">
        <v>0.40625</v>
      </c>
      <c r="Z60" s="38">
        <v>1.096875</v>
      </c>
      <c r="AA60" s="38">
        <v>0.28749999999999998</v>
      </c>
      <c r="AB60" s="38">
        <v>0.87812500000000004</v>
      </c>
      <c r="AC60" s="38">
        <v>0.84687500000000004</v>
      </c>
      <c r="AD60" s="38">
        <v>40.868750000000006</v>
      </c>
      <c r="AE60" s="38">
        <v>75.809374999999989</v>
      </c>
      <c r="AF60" s="38">
        <v>0.30000000000000004</v>
      </c>
      <c r="AG60" s="38">
        <v>1.6625000000000001</v>
      </c>
      <c r="AH60" s="38">
        <v>0</v>
      </c>
      <c r="AI60" s="36" t="s">
        <v>37</v>
      </c>
      <c r="AJ60" s="35" t="s">
        <v>37</v>
      </c>
    </row>
    <row r="61" spans="1:36" ht="17.399999999999999" x14ac:dyDescent="0.3">
      <c r="A61" s="26" t="s">
        <v>157</v>
      </c>
      <c r="B61" s="15" t="s">
        <v>124</v>
      </c>
      <c r="C61" s="15" t="s">
        <v>116</v>
      </c>
      <c r="D61" s="21" t="s">
        <v>54</v>
      </c>
      <c r="E61" s="39">
        <v>27</v>
      </c>
      <c r="F61" s="35">
        <v>4</v>
      </c>
      <c r="G61" s="35">
        <v>1</v>
      </c>
      <c r="H61" s="35">
        <v>1</v>
      </c>
      <c r="I61" s="31">
        <f t="shared" si="2"/>
        <v>3.2258064516129031E-2</v>
      </c>
      <c r="J61" s="34">
        <f t="shared" si="3"/>
        <v>3.2258064516129031E-2</v>
      </c>
      <c r="K61" s="35">
        <v>8</v>
      </c>
      <c r="L61" s="35">
        <v>0</v>
      </c>
      <c r="M61" s="35">
        <v>1</v>
      </c>
      <c r="N61" s="35">
        <v>1.7</v>
      </c>
      <c r="O61" s="35">
        <v>0</v>
      </c>
      <c r="P61" s="38">
        <v>3.3</v>
      </c>
      <c r="Q61" s="38">
        <v>1.3</v>
      </c>
      <c r="R61" s="38">
        <v>2.7</v>
      </c>
      <c r="S61" s="38">
        <v>0.1</v>
      </c>
      <c r="T61" s="38">
        <v>2.2000000000000002</v>
      </c>
      <c r="U61" s="38">
        <v>1.3</v>
      </c>
      <c r="V61" s="38">
        <v>0.3</v>
      </c>
      <c r="W61" s="38">
        <v>0</v>
      </c>
      <c r="X61" s="38">
        <v>0.5</v>
      </c>
      <c r="Y61" s="38">
        <v>1.2</v>
      </c>
      <c r="Z61" s="38">
        <v>1.8</v>
      </c>
      <c r="AA61" s="38">
        <v>0</v>
      </c>
      <c r="AB61" s="38">
        <v>1.2</v>
      </c>
      <c r="AC61" s="38">
        <v>1.4</v>
      </c>
      <c r="AD61" s="38">
        <v>33</v>
      </c>
      <c r="AE61" s="38">
        <v>81.599999999999994</v>
      </c>
      <c r="AF61" s="38">
        <v>0.1</v>
      </c>
      <c r="AG61" s="38">
        <v>1.7</v>
      </c>
      <c r="AH61" s="38">
        <v>0.1</v>
      </c>
      <c r="AI61" s="36" t="s">
        <v>37</v>
      </c>
      <c r="AJ61" s="35" t="s">
        <v>37</v>
      </c>
    </row>
    <row r="62" spans="1:36" ht="17.399999999999999" x14ac:dyDescent="0.3">
      <c r="A62" s="26" t="s">
        <v>212</v>
      </c>
      <c r="B62" s="15" t="s">
        <v>175</v>
      </c>
      <c r="C62" s="15" t="s">
        <v>119</v>
      </c>
      <c r="D62" s="22" t="s">
        <v>61</v>
      </c>
      <c r="E62" s="39">
        <v>25</v>
      </c>
      <c r="F62" s="35">
        <v>2</v>
      </c>
      <c r="G62" s="34">
        <v>2</v>
      </c>
      <c r="H62" s="34">
        <v>0</v>
      </c>
      <c r="I62" s="31">
        <f t="shared" si="2"/>
        <v>7.407407407407407E-2</v>
      </c>
      <c r="J62" s="34">
        <f t="shared" si="3"/>
        <v>0</v>
      </c>
      <c r="K62" s="34">
        <v>5</v>
      </c>
      <c r="L62" s="34">
        <v>0</v>
      </c>
      <c r="M62" s="34">
        <v>0.6</v>
      </c>
      <c r="N62" s="34">
        <v>2.6</v>
      </c>
      <c r="O62" s="34">
        <v>0</v>
      </c>
      <c r="P62" s="34">
        <v>1.5</v>
      </c>
      <c r="Q62" s="34">
        <v>1.4</v>
      </c>
      <c r="R62" s="34">
        <v>0.8</v>
      </c>
      <c r="S62" s="34">
        <v>1.6</v>
      </c>
      <c r="T62" s="34">
        <v>8.8000000000000007</v>
      </c>
      <c r="U62" s="34">
        <v>0.4</v>
      </c>
      <c r="V62" s="34">
        <v>0.7</v>
      </c>
      <c r="W62" s="34">
        <v>0</v>
      </c>
      <c r="X62" s="34">
        <v>0.1</v>
      </c>
      <c r="Y62" s="34">
        <v>0.1</v>
      </c>
      <c r="Z62" s="34">
        <v>0.6</v>
      </c>
      <c r="AA62" s="34">
        <v>0</v>
      </c>
      <c r="AB62" s="34">
        <v>0.1</v>
      </c>
      <c r="AC62" s="34">
        <v>0</v>
      </c>
      <c r="AD62" s="34">
        <v>45</v>
      </c>
      <c r="AE62" s="34">
        <v>78.7</v>
      </c>
      <c r="AF62" s="34">
        <v>0</v>
      </c>
      <c r="AG62" s="34">
        <v>3.5</v>
      </c>
      <c r="AH62" s="34">
        <v>0.1</v>
      </c>
      <c r="AI62" s="36" t="s">
        <v>37</v>
      </c>
      <c r="AJ62" s="35" t="s">
        <v>37</v>
      </c>
    </row>
    <row r="63" spans="1:36" ht="17.399999999999999" x14ac:dyDescent="0.3">
      <c r="A63" s="26" t="s">
        <v>237</v>
      </c>
      <c r="B63" s="15" t="s">
        <v>190</v>
      </c>
      <c r="C63" s="15" t="s">
        <v>115</v>
      </c>
      <c r="D63" s="17" t="s">
        <v>36</v>
      </c>
      <c r="E63" s="39">
        <v>29</v>
      </c>
      <c r="F63" s="35">
        <v>5</v>
      </c>
      <c r="G63" s="34">
        <v>15</v>
      </c>
      <c r="H63" s="34">
        <v>5</v>
      </c>
      <c r="I63" s="31">
        <f t="shared" si="2"/>
        <v>0.44117647058823528</v>
      </c>
      <c r="J63" s="34">
        <f t="shared" si="3"/>
        <v>0.14705882352941177</v>
      </c>
      <c r="K63" s="34">
        <v>1</v>
      </c>
      <c r="L63" s="34">
        <v>0</v>
      </c>
      <c r="M63" s="34">
        <v>2.2000000000000002</v>
      </c>
      <c r="N63" s="34">
        <v>0.5</v>
      </c>
      <c r="O63" s="34">
        <v>3</v>
      </c>
      <c r="P63" s="34">
        <v>0.3</v>
      </c>
      <c r="Q63" s="34">
        <v>0.3</v>
      </c>
      <c r="R63" s="34">
        <v>0.5</v>
      </c>
      <c r="S63" s="34">
        <v>0</v>
      </c>
      <c r="T63" s="34">
        <v>0.1</v>
      </c>
      <c r="U63" s="34">
        <v>0.1</v>
      </c>
      <c r="V63" s="34">
        <v>0</v>
      </c>
      <c r="W63" s="34">
        <v>0</v>
      </c>
      <c r="X63" s="34">
        <v>0.9</v>
      </c>
      <c r="Y63" s="34">
        <v>0.4</v>
      </c>
      <c r="Z63" s="34">
        <v>0.4</v>
      </c>
      <c r="AA63" s="34">
        <v>0.9</v>
      </c>
      <c r="AB63" s="34">
        <v>1.6</v>
      </c>
      <c r="AC63" s="34">
        <v>1.9</v>
      </c>
      <c r="AD63" s="34">
        <v>18.8</v>
      </c>
      <c r="AE63" s="34">
        <v>76.599999999999994</v>
      </c>
      <c r="AF63" s="34">
        <v>0.2</v>
      </c>
      <c r="AG63" s="34">
        <v>0.3</v>
      </c>
      <c r="AH63" s="34">
        <v>0.2</v>
      </c>
      <c r="AI63" s="36" t="s">
        <v>37</v>
      </c>
      <c r="AJ63" s="35" t="s">
        <v>37</v>
      </c>
    </row>
    <row r="64" spans="1:36" ht="17.399999999999999" x14ac:dyDescent="0.3">
      <c r="A64" s="26" t="s">
        <v>171</v>
      </c>
      <c r="B64" s="15" t="s">
        <v>238</v>
      </c>
      <c r="C64" s="15" t="s">
        <v>114</v>
      </c>
      <c r="D64" s="22" t="s">
        <v>61</v>
      </c>
      <c r="E64" s="39">
        <v>16</v>
      </c>
      <c r="F64" s="35">
        <v>0</v>
      </c>
      <c r="G64" s="35">
        <v>0</v>
      </c>
      <c r="H64" s="35">
        <v>0</v>
      </c>
      <c r="I64" s="31">
        <f t="shared" si="2"/>
        <v>0</v>
      </c>
      <c r="J64" s="34">
        <f t="shared" si="3"/>
        <v>0</v>
      </c>
      <c r="K64" s="35">
        <v>4</v>
      </c>
      <c r="L64" s="35">
        <v>0</v>
      </c>
      <c r="M64" s="35">
        <v>8.7500000000000008E-2</v>
      </c>
      <c r="N64" s="35">
        <v>2.9125000000000001</v>
      </c>
      <c r="O64" s="35">
        <v>0</v>
      </c>
      <c r="P64" s="35">
        <v>1.5</v>
      </c>
      <c r="Q64" s="35">
        <v>2.4250000000000003</v>
      </c>
      <c r="R64" s="35">
        <v>0.9375</v>
      </c>
      <c r="S64" s="35">
        <v>0.77500000000000002</v>
      </c>
      <c r="T64" s="35">
        <v>6.8</v>
      </c>
      <c r="U64" s="35">
        <v>0.53750000000000009</v>
      </c>
      <c r="V64" s="35">
        <v>1.175</v>
      </c>
      <c r="W64" s="35">
        <v>0</v>
      </c>
      <c r="X64" s="35">
        <v>0.15000000000000002</v>
      </c>
      <c r="Y64" s="35">
        <v>0.4375</v>
      </c>
      <c r="Z64" s="35">
        <v>0.5</v>
      </c>
      <c r="AA64" s="35">
        <v>8.7500000000000008E-2</v>
      </c>
      <c r="AB64" s="35">
        <v>0.35000000000000003</v>
      </c>
      <c r="AC64" s="35">
        <v>0.15000000000000002</v>
      </c>
      <c r="AD64" s="35">
        <v>33.099999999999994</v>
      </c>
      <c r="AE64" s="35">
        <v>82.912500000000009</v>
      </c>
      <c r="AF64" s="35">
        <v>0</v>
      </c>
      <c r="AG64" s="35">
        <v>2.1500000000000004</v>
      </c>
      <c r="AH64" s="35">
        <v>8.7500000000000008E-2</v>
      </c>
      <c r="AI64" s="36" t="s">
        <v>37</v>
      </c>
      <c r="AJ64" s="35" t="s">
        <v>37</v>
      </c>
    </row>
    <row r="65" spans="1:36" ht="17.399999999999999" x14ac:dyDescent="0.3">
      <c r="A65" s="26" t="s">
        <v>220</v>
      </c>
      <c r="B65" s="15" t="s">
        <v>184</v>
      </c>
      <c r="C65" s="15" t="s">
        <v>117</v>
      </c>
      <c r="D65" s="17" t="s">
        <v>36</v>
      </c>
      <c r="E65" s="37">
        <v>36</v>
      </c>
      <c r="F65" s="38">
        <v>7</v>
      </c>
      <c r="G65" s="38">
        <v>18</v>
      </c>
      <c r="H65" s="38">
        <v>3</v>
      </c>
      <c r="I65" s="31">
        <f t="shared" si="2"/>
        <v>0.41860465116279072</v>
      </c>
      <c r="J65" s="34">
        <f t="shared" si="3"/>
        <v>6.9767441860465115E-2</v>
      </c>
      <c r="K65" s="38">
        <v>6</v>
      </c>
      <c r="L65" s="38">
        <v>2</v>
      </c>
      <c r="M65" s="38">
        <v>2.2255813953488373</v>
      </c>
      <c r="N65" s="38">
        <v>1.3139534883720929</v>
      </c>
      <c r="O65" s="38">
        <v>2</v>
      </c>
      <c r="P65" s="38">
        <v>1.1255813953488372</v>
      </c>
      <c r="Q65" s="38">
        <v>0.63720930232558137</v>
      </c>
      <c r="R65" s="38">
        <v>0.93720930232558142</v>
      </c>
      <c r="S65" s="38">
        <v>0</v>
      </c>
      <c r="T65" s="38">
        <v>0.58837209302325588</v>
      </c>
      <c r="U65" s="38">
        <v>0.55581395348837215</v>
      </c>
      <c r="V65" s="38">
        <v>8.1395348837209308E-2</v>
      </c>
      <c r="W65" s="38">
        <v>0</v>
      </c>
      <c r="X65" s="38">
        <v>0.83255813953488378</v>
      </c>
      <c r="Y65" s="38">
        <v>0.56279069767441858</v>
      </c>
      <c r="Z65" s="38">
        <v>1.5325581395348837</v>
      </c>
      <c r="AA65" s="38">
        <v>0.5</v>
      </c>
      <c r="AB65" s="38">
        <v>0.98139534883720936</v>
      </c>
      <c r="AC65" s="38">
        <v>1.0441860465116279</v>
      </c>
      <c r="AD65" s="38">
        <v>27.904651162790699</v>
      </c>
      <c r="AE65" s="38">
        <v>77.739534883720921</v>
      </c>
      <c r="AF65" s="38">
        <v>8.1395348837209308E-2</v>
      </c>
      <c r="AG65" s="38">
        <v>0.81860465116279069</v>
      </c>
      <c r="AH65" s="38">
        <v>0.34418604651162793</v>
      </c>
      <c r="AI65" s="36" t="s">
        <v>37</v>
      </c>
      <c r="AJ65" s="35" t="s">
        <v>37</v>
      </c>
    </row>
    <row r="66" spans="1:36" ht="17.399999999999999" x14ac:dyDescent="0.3">
      <c r="A66" s="26" t="s">
        <v>221</v>
      </c>
      <c r="B66" s="15" t="s">
        <v>137</v>
      </c>
      <c r="C66" s="15" t="s">
        <v>117</v>
      </c>
      <c r="D66" s="22" t="s">
        <v>61</v>
      </c>
      <c r="E66" s="39">
        <v>41</v>
      </c>
      <c r="F66" s="35">
        <v>0</v>
      </c>
      <c r="G66" s="35">
        <v>1</v>
      </c>
      <c r="H66" s="35">
        <v>2</v>
      </c>
      <c r="I66" s="31">
        <f t="shared" si="2"/>
        <v>2.4390243902439025E-2</v>
      </c>
      <c r="J66" s="34">
        <f t="shared" si="3"/>
        <v>4.878048780487805E-2</v>
      </c>
      <c r="K66" s="35">
        <v>9</v>
      </c>
      <c r="L66" s="35">
        <v>1</v>
      </c>
      <c r="M66" s="35">
        <v>0.37073170731707322</v>
      </c>
      <c r="N66" s="35">
        <v>2.178048780487805</v>
      </c>
      <c r="O66" s="35">
        <v>0</v>
      </c>
      <c r="P66" s="35">
        <v>1.504878048780488</v>
      </c>
      <c r="Q66" s="35">
        <v>1.602439024390244</v>
      </c>
      <c r="R66" s="35">
        <v>1.0170731707317073</v>
      </c>
      <c r="S66" s="35">
        <v>0.64146341463414636</v>
      </c>
      <c r="T66" s="35">
        <v>8.5414634146341459</v>
      </c>
      <c r="U66" s="35">
        <v>0.54146341463414638</v>
      </c>
      <c r="V66" s="35">
        <v>1.0560975609756098</v>
      </c>
      <c r="W66" s="35">
        <v>0</v>
      </c>
      <c r="X66" s="35">
        <v>0.11463414634146343</v>
      </c>
      <c r="Y66" s="35">
        <v>0.15853658536585366</v>
      </c>
      <c r="Z66" s="35">
        <v>0.3</v>
      </c>
      <c r="AA66" s="35">
        <v>8.5365853658536592E-2</v>
      </c>
      <c r="AB66" s="35">
        <v>8.5365853658536592E-2</v>
      </c>
      <c r="AC66" s="35">
        <v>0.11463414634146343</v>
      </c>
      <c r="AD66" s="35">
        <v>19.602439024390243</v>
      </c>
      <c r="AE66" s="35">
        <v>75.543902439024393</v>
      </c>
      <c r="AF66" s="35">
        <v>0</v>
      </c>
      <c r="AG66" s="35">
        <v>1.975609756097561</v>
      </c>
      <c r="AH66" s="35">
        <v>0</v>
      </c>
      <c r="AI66" s="36" t="s">
        <v>37</v>
      </c>
      <c r="AJ66" s="35" t="s">
        <v>37</v>
      </c>
    </row>
    <row r="67" spans="1:36" ht="17.399999999999999" x14ac:dyDescent="0.3">
      <c r="A67" s="26" t="s">
        <v>153</v>
      </c>
      <c r="B67" s="15" t="s">
        <v>239</v>
      </c>
      <c r="C67" s="15" t="s">
        <v>117</v>
      </c>
      <c r="D67" s="17" t="s">
        <v>36</v>
      </c>
      <c r="E67" s="39">
        <v>6</v>
      </c>
      <c r="F67" s="35">
        <v>26</v>
      </c>
      <c r="G67" s="35">
        <v>5</v>
      </c>
      <c r="H67" s="35">
        <v>3</v>
      </c>
      <c r="I67" s="31">
        <f t="shared" ref="I67:I94" si="4">G67/(F67+E67)</f>
        <v>0.15625</v>
      </c>
      <c r="J67" s="34">
        <f t="shared" ref="J67:J94" si="5">H67/(F67+E67)</f>
        <v>9.375E-2</v>
      </c>
      <c r="K67" s="35">
        <v>2</v>
      </c>
      <c r="L67" s="35">
        <v>0</v>
      </c>
      <c r="M67" s="35">
        <v>1.79375</v>
      </c>
      <c r="N67" s="35">
        <v>1.4437500000000001</v>
      </c>
      <c r="O67" s="35">
        <v>2</v>
      </c>
      <c r="P67" s="35">
        <v>0.5</v>
      </c>
      <c r="Q67" s="35">
        <v>0.21875</v>
      </c>
      <c r="R67" s="35">
        <v>0.875</v>
      </c>
      <c r="S67" s="35">
        <v>0</v>
      </c>
      <c r="T67" s="35">
        <v>0.66249999999999998</v>
      </c>
      <c r="U67" s="35">
        <v>0</v>
      </c>
      <c r="V67" s="35">
        <v>8.1250000000000003E-2</v>
      </c>
      <c r="W67" s="35">
        <v>0</v>
      </c>
      <c r="X67" s="35">
        <v>0.73124999999999996</v>
      </c>
      <c r="Y67" s="35">
        <v>0.36250000000000004</v>
      </c>
      <c r="Z67" s="35">
        <v>0.3</v>
      </c>
      <c r="AA67" s="35">
        <v>0.40625</v>
      </c>
      <c r="AB67" s="35">
        <v>0.86250000000000004</v>
      </c>
      <c r="AC67" s="35">
        <v>0.60624999999999996</v>
      </c>
      <c r="AD67" s="35">
        <v>11.1</v>
      </c>
      <c r="AE67" s="35">
        <v>71.375</v>
      </c>
      <c r="AF67" s="35">
        <v>0</v>
      </c>
      <c r="AG67" s="35">
        <v>0.33750000000000002</v>
      </c>
      <c r="AH67" s="35">
        <v>0</v>
      </c>
      <c r="AI67" s="36" t="s">
        <v>37</v>
      </c>
      <c r="AJ67" s="35" t="s">
        <v>37</v>
      </c>
    </row>
    <row r="68" spans="1:36" ht="17.399999999999999" x14ac:dyDescent="0.3">
      <c r="A68" s="26" t="s">
        <v>202</v>
      </c>
      <c r="B68" s="15" t="s">
        <v>197</v>
      </c>
      <c r="C68" s="15" t="s">
        <v>116</v>
      </c>
      <c r="D68" s="22" t="s">
        <v>61</v>
      </c>
      <c r="E68" s="39">
        <v>30</v>
      </c>
      <c r="F68" s="35">
        <v>0</v>
      </c>
      <c r="G68" s="35">
        <v>1</v>
      </c>
      <c r="H68" s="35">
        <v>0</v>
      </c>
      <c r="I68" s="31">
        <f t="shared" si="4"/>
        <v>3.3333333333333333E-2</v>
      </c>
      <c r="J68" s="34">
        <f t="shared" si="5"/>
        <v>0</v>
      </c>
      <c r="K68" s="35">
        <v>6</v>
      </c>
      <c r="L68" s="35">
        <v>0</v>
      </c>
      <c r="M68" s="35">
        <v>0.1</v>
      </c>
      <c r="N68" s="35">
        <v>1.2</v>
      </c>
      <c r="O68" s="35">
        <v>0</v>
      </c>
      <c r="P68" s="38">
        <v>2.2999999999999998</v>
      </c>
      <c r="Q68" s="38">
        <v>2.8</v>
      </c>
      <c r="R68" s="38">
        <v>1.5</v>
      </c>
      <c r="S68" s="38">
        <v>1.2</v>
      </c>
      <c r="T68" s="38">
        <v>5</v>
      </c>
      <c r="U68" s="38">
        <v>0.6</v>
      </c>
      <c r="V68" s="38">
        <v>0.7</v>
      </c>
      <c r="W68" s="38">
        <v>0</v>
      </c>
      <c r="X68" s="38">
        <v>0.2</v>
      </c>
      <c r="Y68" s="38">
        <v>0.6</v>
      </c>
      <c r="Z68" s="38">
        <v>1.5</v>
      </c>
      <c r="AA68" s="38">
        <v>0</v>
      </c>
      <c r="AB68" s="38">
        <v>0.2</v>
      </c>
      <c r="AC68" s="38">
        <v>0.5</v>
      </c>
      <c r="AD68" s="38">
        <v>41.4</v>
      </c>
      <c r="AE68" s="38">
        <v>91.6</v>
      </c>
      <c r="AF68" s="38">
        <v>0</v>
      </c>
      <c r="AG68" s="38">
        <v>3</v>
      </c>
      <c r="AH68" s="38">
        <v>0</v>
      </c>
      <c r="AI68" s="36" t="s">
        <v>37</v>
      </c>
      <c r="AJ68" s="35" t="s">
        <v>37</v>
      </c>
    </row>
    <row r="69" spans="1:36" ht="17.399999999999999" x14ac:dyDescent="0.3">
      <c r="A69" s="26" t="s">
        <v>154</v>
      </c>
      <c r="B69" s="15" t="s">
        <v>135</v>
      </c>
      <c r="C69" s="15" t="s">
        <v>116</v>
      </c>
      <c r="D69" s="17" t="s">
        <v>36</v>
      </c>
      <c r="E69" s="39">
        <v>22</v>
      </c>
      <c r="F69" s="35">
        <v>11</v>
      </c>
      <c r="G69" s="35">
        <v>18</v>
      </c>
      <c r="H69" s="35">
        <v>7</v>
      </c>
      <c r="I69" s="31">
        <f t="shared" si="4"/>
        <v>0.54545454545454541</v>
      </c>
      <c r="J69" s="34">
        <f t="shared" si="5"/>
        <v>0.21212121212121213</v>
      </c>
      <c r="K69" s="35">
        <v>3</v>
      </c>
      <c r="L69" s="35">
        <v>0</v>
      </c>
      <c r="M69" s="35">
        <v>2.5060606060606059</v>
      </c>
      <c r="N69" s="35">
        <v>2</v>
      </c>
      <c r="O69" s="35">
        <v>3</v>
      </c>
      <c r="P69" s="35">
        <v>1.009090909090909</v>
      </c>
      <c r="Q69" s="35">
        <v>0.41515151515151516</v>
      </c>
      <c r="R69" s="35">
        <v>0.63636363636363635</v>
      </c>
      <c r="S69" s="35">
        <v>0</v>
      </c>
      <c r="T69" s="35">
        <v>0.7151515151515152</v>
      </c>
      <c r="U69" s="35">
        <v>0.82121212121212128</v>
      </c>
      <c r="V69" s="35">
        <v>7.8787878787878796E-2</v>
      </c>
      <c r="W69" s="35">
        <v>0</v>
      </c>
      <c r="X69" s="35">
        <v>1.4787878787878788</v>
      </c>
      <c r="Y69" s="35">
        <v>1.1363636363636362</v>
      </c>
      <c r="Z69" s="35">
        <v>1.2303030303030302</v>
      </c>
      <c r="AA69" s="35">
        <v>1.1636363636363636</v>
      </c>
      <c r="AB69" s="35">
        <v>1.2575757575757578</v>
      </c>
      <c r="AC69" s="35">
        <v>1.4939393939393941</v>
      </c>
      <c r="AD69" s="35">
        <v>26.233333333333331</v>
      </c>
      <c r="AE69" s="35">
        <v>82.172727272727258</v>
      </c>
      <c r="AF69" s="35">
        <v>0.4</v>
      </c>
      <c r="AG69" s="35">
        <v>0.74848484848484853</v>
      </c>
      <c r="AH69" s="35">
        <v>0.15757575757575759</v>
      </c>
      <c r="AI69" s="36" t="s">
        <v>37</v>
      </c>
      <c r="AJ69" s="35" t="s">
        <v>37</v>
      </c>
    </row>
    <row r="70" spans="1:36" ht="17.399999999999999" x14ac:dyDescent="0.3">
      <c r="A70" s="26" t="s">
        <v>213</v>
      </c>
      <c r="B70" s="15" t="s">
        <v>139</v>
      </c>
      <c r="C70" s="15" t="s">
        <v>119</v>
      </c>
      <c r="D70" s="21" t="s">
        <v>54</v>
      </c>
      <c r="E70" s="33">
        <v>12</v>
      </c>
      <c r="F70" s="35">
        <v>1</v>
      </c>
      <c r="G70" s="34">
        <v>3</v>
      </c>
      <c r="H70" s="34">
        <v>5</v>
      </c>
      <c r="I70" s="31">
        <f t="shared" si="4"/>
        <v>0.23076923076923078</v>
      </c>
      <c r="J70" s="34">
        <f t="shared" si="5"/>
        <v>0.38461538461538464</v>
      </c>
      <c r="K70" s="34">
        <v>0</v>
      </c>
      <c r="L70" s="34">
        <v>0</v>
      </c>
      <c r="M70" s="34">
        <v>2.8</v>
      </c>
      <c r="N70" s="34">
        <v>0.2</v>
      </c>
      <c r="O70" s="34">
        <v>1</v>
      </c>
      <c r="P70" s="34">
        <v>1.5</v>
      </c>
      <c r="Q70" s="34">
        <v>0.9</v>
      </c>
      <c r="R70" s="34">
        <v>0.6</v>
      </c>
      <c r="S70" s="34">
        <v>0.1</v>
      </c>
      <c r="T70" s="34">
        <v>0.8</v>
      </c>
      <c r="U70" s="34">
        <v>1.1000000000000001</v>
      </c>
      <c r="V70" s="34">
        <v>0</v>
      </c>
      <c r="W70" s="34">
        <v>0</v>
      </c>
      <c r="X70" s="34">
        <v>1.5</v>
      </c>
      <c r="Y70" s="34">
        <v>1.3</v>
      </c>
      <c r="Z70" s="34">
        <v>0.8</v>
      </c>
      <c r="AA70" s="34">
        <v>0.5</v>
      </c>
      <c r="AB70" s="34">
        <v>1.9</v>
      </c>
      <c r="AC70" s="34">
        <v>1.3</v>
      </c>
      <c r="AD70" s="34">
        <v>33.4</v>
      </c>
      <c r="AE70" s="34">
        <v>74.400000000000006</v>
      </c>
      <c r="AF70" s="34">
        <v>0.2</v>
      </c>
      <c r="AG70" s="34">
        <v>0.8</v>
      </c>
      <c r="AH70" s="34">
        <v>0.8</v>
      </c>
      <c r="AI70" s="36" t="s">
        <v>37</v>
      </c>
      <c r="AJ70" s="35" t="s">
        <v>37</v>
      </c>
    </row>
    <row r="71" spans="1:36" ht="17.399999999999999" x14ac:dyDescent="0.3">
      <c r="A71" s="26" t="s">
        <v>222</v>
      </c>
      <c r="B71" s="15" t="s">
        <v>138</v>
      </c>
      <c r="C71" s="15" t="s">
        <v>115</v>
      </c>
      <c r="D71" s="17" t="s">
        <v>36</v>
      </c>
      <c r="E71" s="39">
        <v>30</v>
      </c>
      <c r="F71" s="35">
        <v>3</v>
      </c>
      <c r="G71" s="35">
        <v>15</v>
      </c>
      <c r="H71" s="35">
        <v>3</v>
      </c>
      <c r="I71" s="31">
        <f t="shared" si="4"/>
        <v>0.45454545454545453</v>
      </c>
      <c r="J71" s="34">
        <f t="shared" si="5"/>
        <v>9.0909090909090912E-2</v>
      </c>
      <c r="K71" s="35">
        <v>2</v>
      </c>
      <c r="L71" s="35">
        <v>0</v>
      </c>
      <c r="M71" s="35">
        <v>2.333333333333333</v>
      </c>
      <c r="N71" s="35">
        <v>0.82424242424242422</v>
      </c>
      <c r="O71" s="35">
        <v>2</v>
      </c>
      <c r="P71" s="35">
        <v>1.696969696969697</v>
      </c>
      <c r="Q71" s="35">
        <v>0.60000000000000009</v>
      </c>
      <c r="R71" s="35">
        <v>0.99393939393939412</v>
      </c>
      <c r="S71" s="35">
        <v>0</v>
      </c>
      <c r="T71" s="35">
        <v>0.23030303030303031</v>
      </c>
      <c r="U71" s="35">
        <v>0.28484848484848491</v>
      </c>
      <c r="V71" s="35">
        <v>0</v>
      </c>
      <c r="W71" s="35">
        <v>1</v>
      </c>
      <c r="X71" s="35">
        <v>1.084848484848485</v>
      </c>
      <c r="Y71" s="35">
        <v>1.4848484848484849</v>
      </c>
      <c r="Z71" s="35">
        <v>1.1090909090909091</v>
      </c>
      <c r="AA71" s="35">
        <v>1.478787878787879</v>
      </c>
      <c r="AB71" s="35">
        <v>3.2121212121212119</v>
      </c>
      <c r="AC71" s="35">
        <v>2.1696969696969699</v>
      </c>
      <c r="AD71" s="35">
        <v>21.272727272727273</v>
      </c>
      <c r="AE71" s="35">
        <v>76.11515151515151</v>
      </c>
      <c r="AF71" s="35">
        <v>0.11515151515151516</v>
      </c>
      <c r="AG71" s="35">
        <v>0.52121212121212124</v>
      </c>
      <c r="AH71" s="35">
        <v>0.25454545454545457</v>
      </c>
      <c r="AI71" s="36" t="s">
        <v>37</v>
      </c>
      <c r="AJ71" s="35" t="s">
        <v>37</v>
      </c>
    </row>
    <row r="72" spans="1:36" ht="17.399999999999999" x14ac:dyDescent="0.3">
      <c r="A72" s="26" t="s">
        <v>188</v>
      </c>
      <c r="B72" s="15" t="s">
        <v>189</v>
      </c>
      <c r="C72" s="15" t="s">
        <v>117</v>
      </c>
      <c r="D72" s="17" t="s">
        <v>36</v>
      </c>
      <c r="E72" s="39">
        <v>22</v>
      </c>
      <c r="F72" s="35">
        <v>10</v>
      </c>
      <c r="G72" s="34">
        <v>13</v>
      </c>
      <c r="H72" s="34">
        <v>2</v>
      </c>
      <c r="I72" s="31">
        <f t="shared" si="4"/>
        <v>0.40625</v>
      </c>
      <c r="J72" s="34">
        <f t="shared" si="5"/>
        <v>6.25E-2</v>
      </c>
      <c r="K72" s="34">
        <v>3</v>
      </c>
      <c r="L72" s="34">
        <v>0</v>
      </c>
      <c r="M72" s="34">
        <v>1.8</v>
      </c>
      <c r="N72" s="34">
        <v>1.9</v>
      </c>
      <c r="O72" s="34">
        <v>3</v>
      </c>
      <c r="P72" s="34">
        <v>0.7</v>
      </c>
      <c r="Q72" s="34">
        <v>0.4</v>
      </c>
      <c r="R72" s="34">
        <v>1.1000000000000001</v>
      </c>
      <c r="S72" s="34">
        <v>0</v>
      </c>
      <c r="T72" s="34">
        <v>0.3</v>
      </c>
      <c r="U72" s="34">
        <v>0.2</v>
      </c>
      <c r="V72" s="34">
        <v>0.2</v>
      </c>
      <c r="W72" s="34">
        <v>0</v>
      </c>
      <c r="X72" s="34">
        <v>0.9</v>
      </c>
      <c r="Y72" s="34">
        <v>0.5</v>
      </c>
      <c r="Z72" s="34">
        <v>2.1</v>
      </c>
      <c r="AA72" s="34">
        <v>0.5</v>
      </c>
      <c r="AB72" s="34">
        <v>1.1000000000000001</v>
      </c>
      <c r="AC72" s="34">
        <v>1.3</v>
      </c>
      <c r="AD72" s="34">
        <v>24</v>
      </c>
      <c r="AE72" s="34">
        <v>69.599999999999994</v>
      </c>
      <c r="AF72" s="34">
        <v>0.1</v>
      </c>
      <c r="AG72" s="34">
        <v>0.5</v>
      </c>
      <c r="AH72" s="34">
        <v>0.1</v>
      </c>
      <c r="AI72" s="36" t="s">
        <v>37</v>
      </c>
      <c r="AJ72" s="35" t="s">
        <v>37</v>
      </c>
    </row>
    <row r="73" spans="1:36" ht="17.399999999999999" x14ac:dyDescent="0.3">
      <c r="A73" s="26" t="s">
        <v>240</v>
      </c>
      <c r="B73" s="15" t="s">
        <v>125</v>
      </c>
      <c r="C73" s="15" t="s">
        <v>116</v>
      </c>
      <c r="D73" s="17" t="s">
        <v>36</v>
      </c>
      <c r="E73" s="39">
        <v>32</v>
      </c>
      <c r="F73" s="35">
        <v>0</v>
      </c>
      <c r="G73" s="35">
        <v>13</v>
      </c>
      <c r="H73" s="35">
        <v>6</v>
      </c>
      <c r="I73" s="31">
        <f t="shared" si="4"/>
        <v>0.40625</v>
      </c>
      <c r="J73" s="34">
        <f t="shared" si="5"/>
        <v>0.1875</v>
      </c>
      <c r="K73" s="35">
        <v>7</v>
      </c>
      <c r="L73" s="35">
        <v>0</v>
      </c>
      <c r="M73" s="35">
        <v>2.7</v>
      </c>
      <c r="N73" s="35">
        <v>2.9</v>
      </c>
      <c r="O73" s="35">
        <v>1</v>
      </c>
      <c r="P73" s="38">
        <v>0.6</v>
      </c>
      <c r="Q73" s="38">
        <v>0.1</v>
      </c>
      <c r="R73" s="38">
        <v>3</v>
      </c>
      <c r="S73" s="38">
        <v>0</v>
      </c>
      <c r="T73" s="38">
        <v>1.3</v>
      </c>
      <c r="U73" s="38">
        <v>0.1</v>
      </c>
      <c r="V73" s="38">
        <v>0.3</v>
      </c>
      <c r="W73" s="38">
        <v>0</v>
      </c>
      <c r="X73" s="38">
        <v>1</v>
      </c>
      <c r="Y73" s="38">
        <v>0.6</v>
      </c>
      <c r="Z73" s="38">
        <v>1.7</v>
      </c>
      <c r="AA73" s="38">
        <v>1</v>
      </c>
      <c r="AB73" s="38">
        <v>2.7</v>
      </c>
      <c r="AC73" s="38">
        <v>2.1</v>
      </c>
      <c r="AD73" s="38">
        <v>22.2</v>
      </c>
      <c r="AE73" s="38">
        <v>69.3</v>
      </c>
      <c r="AF73" s="38">
        <v>0.1</v>
      </c>
      <c r="AG73" s="38">
        <v>0.4</v>
      </c>
      <c r="AH73" s="38">
        <v>0.2</v>
      </c>
      <c r="AI73" s="36" t="s">
        <v>37</v>
      </c>
      <c r="AJ73" s="35" t="s">
        <v>37</v>
      </c>
    </row>
    <row r="74" spans="1:36" ht="17.399999999999999" x14ac:dyDescent="0.3">
      <c r="A74" s="26" t="s">
        <v>192</v>
      </c>
      <c r="B74" s="15" t="s">
        <v>191</v>
      </c>
      <c r="C74" s="15" t="s">
        <v>115</v>
      </c>
      <c r="D74" s="17" t="s">
        <v>36</v>
      </c>
      <c r="E74" s="39">
        <v>13</v>
      </c>
      <c r="F74" s="35">
        <v>15</v>
      </c>
      <c r="G74" s="34">
        <v>2</v>
      </c>
      <c r="H74" s="34">
        <v>1</v>
      </c>
      <c r="I74" s="31">
        <f t="shared" si="4"/>
        <v>7.1428571428571425E-2</v>
      </c>
      <c r="J74" s="34">
        <f t="shared" si="5"/>
        <v>3.5714285714285712E-2</v>
      </c>
      <c r="K74" s="34">
        <v>0</v>
      </c>
      <c r="L74" s="34">
        <v>0</v>
      </c>
      <c r="M74" s="34">
        <v>1</v>
      </c>
      <c r="N74" s="34">
        <v>0.6</v>
      </c>
      <c r="O74" s="34">
        <v>0</v>
      </c>
      <c r="P74" s="34">
        <v>0.2</v>
      </c>
      <c r="Q74" s="34">
        <v>0.1</v>
      </c>
      <c r="R74" s="34">
        <v>0.4</v>
      </c>
      <c r="S74" s="34">
        <v>0</v>
      </c>
      <c r="T74" s="34">
        <v>0.1</v>
      </c>
      <c r="U74" s="34">
        <v>0.1</v>
      </c>
      <c r="V74" s="34">
        <v>0</v>
      </c>
      <c r="W74" s="34">
        <v>0</v>
      </c>
      <c r="X74" s="34">
        <v>0.3</v>
      </c>
      <c r="Y74" s="34">
        <v>0.4</v>
      </c>
      <c r="Z74" s="34">
        <v>1</v>
      </c>
      <c r="AA74" s="34">
        <v>0.4</v>
      </c>
      <c r="AB74" s="34">
        <v>1.5</v>
      </c>
      <c r="AC74" s="34">
        <v>1.1000000000000001</v>
      </c>
      <c r="AD74" s="34">
        <v>11</v>
      </c>
      <c r="AE74" s="34">
        <v>68.8</v>
      </c>
      <c r="AF74" s="34">
        <v>0</v>
      </c>
      <c r="AG74" s="34">
        <v>0.2</v>
      </c>
      <c r="AH74" s="34">
        <v>0</v>
      </c>
      <c r="AI74" s="36" t="s">
        <v>37</v>
      </c>
      <c r="AJ74" s="35" t="s">
        <v>37</v>
      </c>
    </row>
    <row r="75" spans="1:36" ht="17.399999999999999" x14ac:dyDescent="0.3">
      <c r="A75" s="26" t="s">
        <v>180</v>
      </c>
      <c r="B75" s="15" t="s">
        <v>181</v>
      </c>
      <c r="C75" s="15" t="s">
        <v>119</v>
      </c>
      <c r="D75" s="17" t="s">
        <v>36</v>
      </c>
      <c r="E75" s="39">
        <v>25</v>
      </c>
      <c r="F75" s="35">
        <v>9</v>
      </c>
      <c r="G75" s="34">
        <v>8</v>
      </c>
      <c r="H75" s="34">
        <v>4</v>
      </c>
      <c r="I75" s="31">
        <f t="shared" si="4"/>
        <v>0.23529411764705882</v>
      </c>
      <c r="J75" s="34">
        <f t="shared" si="5"/>
        <v>0.11764705882352941</v>
      </c>
      <c r="K75" s="34">
        <v>3</v>
      </c>
      <c r="L75" s="34">
        <v>0</v>
      </c>
      <c r="M75" s="34">
        <v>1.4</v>
      </c>
      <c r="N75" s="34">
        <v>1.8</v>
      </c>
      <c r="O75" s="34">
        <v>1</v>
      </c>
      <c r="P75" s="34">
        <v>1.1000000000000001</v>
      </c>
      <c r="Q75" s="34">
        <v>0.2</v>
      </c>
      <c r="R75" s="34">
        <v>1.3</v>
      </c>
      <c r="S75" s="34">
        <v>0</v>
      </c>
      <c r="T75" s="34">
        <v>0.5</v>
      </c>
      <c r="U75" s="34">
        <v>0.3</v>
      </c>
      <c r="V75" s="34">
        <v>0.1</v>
      </c>
      <c r="W75" s="34">
        <v>0</v>
      </c>
      <c r="X75" s="34">
        <v>0.8</v>
      </c>
      <c r="Y75" s="34">
        <v>0.4</v>
      </c>
      <c r="Z75" s="34">
        <v>1.7</v>
      </c>
      <c r="AA75" s="34">
        <v>0.6</v>
      </c>
      <c r="AB75" s="34">
        <v>1.4</v>
      </c>
      <c r="AC75" s="34">
        <v>1.9</v>
      </c>
      <c r="AD75" s="34">
        <v>15.6</v>
      </c>
      <c r="AE75" s="34">
        <v>69.7</v>
      </c>
      <c r="AF75" s="34">
        <v>0.2</v>
      </c>
      <c r="AG75" s="34">
        <v>0.7</v>
      </c>
      <c r="AH75" s="34">
        <v>0</v>
      </c>
      <c r="AI75" s="36" t="s">
        <v>37</v>
      </c>
      <c r="AJ75" s="35" t="s">
        <v>37</v>
      </c>
    </row>
    <row r="76" spans="1:36" ht="17.399999999999999" x14ac:dyDescent="0.3">
      <c r="A76" s="26" t="s">
        <v>223</v>
      </c>
      <c r="B76" s="15" t="s">
        <v>205</v>
      </c>
      <c r="C76" s="15" t="s">
        <v>119</v>
      </c>
      <c r="D76" s="17" t="s">
        <v>36</v>
      </c>
      <c r="E76" s="39">
        <v>34</v>
      </c>
      <c r="F76" s="35">
        <v>8</v>
      </c>
      <c r="G76" s="35">
        <v>15</v>
      </c>
      <c r="H76" s="35">
        <v>3</v>
      </c>
      <c r="I76" s="31">
        <f t="shared" si="4"/>
        <v>0.35714285714285715</v>
      </c>
      <c r="J76" s="34">
        <f t="shared" si="5"/>
        <v>7.1428571428571425E-2</v>
      </c>
      <c r="K76" s="35">
        <v>4</v>
      </c>
      <c r="L76" s="35">
        <v>0</v>
      </c>
      <c r="M76" s="35">
        <v>3.1619047619047622</v>
      </c>
      <c r="N76" s="35">
        <v>0.18095238095238098</v>
      </c>
      <c r="O76" s="35">
        <v>4</v>
      </c>
      <c r="P76" s="35">
        <v>0.48095238095238096</v>
      </c>
      <c r="Q76" s="35">
        <v>0.31904761904761902</v>
      </c>
      <c r="R76" s="35">
        <v>0.73809523809523814</v>
      </c>
      <c r="S76" s="35">
        <v>0</v>
      </c>
      <c r="T76" s="35">
        <v>8.0952380952380956E-2</v>
      </c>
      <c r="U76" s="35">
        <v>0.23809523809523811</v>
      </c>
      <c r="V76" s="35">
        <v>0</v>
      </c>
      <c r="W76" s="35">
        <v>0</v>
      </c>
      <c r="X76" s="35">
        <v>0.82380952380952388</v>
      </c>
      <c r="Y76" s="35">
        <v>0.38095238095238099</v>
      </c>
      <c r="Z76" s="35">
        <v>0.73809523809523814</v>
      </c>
      <c r="AA76" s="35">
        <v>0.51904761904761909</v>
      </c>
      <c r="AB76" s="35">
        <v>1.2571428571428571</v>
      </c>
      <c r="AC76" s="35">
        <v>1.6666666666666665</v>
      </c>
      <c r="AD76" s="35">
        <v>13.452380952380953</v>
      </c>
      <c r="AE76" s="35">
        <v>84.319047619047609</v>
      </c>
      <c r="AF76" s="35">
        <v>0</v>
      </c>
      <c r="AG76" s="35">
        <v>0.31904761904761902</v>
      </c>
      <c r="AH76" s="35">
        <v>0.16190476190476191</v>
      </c>
      <c r="AI76" s="36" t="s">
        <v>37</v>
      </c>
      <c r="AJ76" s="35" t="s">
        <v>37</v>
      </c>
    </row>
    <row r="77" spans="1:36" ht="17.399999999999999" x14ac:dyDescent="0.3">
      <c r="A77" s="26" t="s">
        <v>241</v>
      </c>
      <c r="B77" s="15" t="s">
        <v>170</v>
      </c>
      <c r="C77" s="15" t="s">
        <v>114</v>
      </c>
      <c r="D77" s="17" t="s">
        <v>36</v>
      </c>
      <c r="E77" s="39">
        <v>23</v>
      </c>
      <c r="F77" s="35">
        <v>1</v>
      </c>
      <c r="G77" s="35">
        <v>10</v>
      </c>
      <c r="H77" s="35">
        <v>0</v>
      </c>
      <c r="I77" s="31">
        <f t="shared" si="4"/>
        <v>0.41666666666666669</v>
      </c>
      <c r="J77" s="34">
        <f t="shared" si="5"/>
        <v>0</v>
      </c>
      <c r="K77" s="35">
        <v>2</v>
      </c>
      <c r="L77" s="35">
        <v>0</v>
      </c>
      <c r="M77" s="35">
        <v>2.5</v>
      </c>
      <c r="N77" s="35">
        <v>3</v>
      </c>
      <c r="O77" s="35">
        <v>1</v>
      </c>
      <c r="P77" s="38">
        <v>0.9</v>
      </c>
      <c r="Q77" s="38">
        <v>0.3</v>
      </c>
      <c r="R77" s="38">
        <v>1.8</v>
      </c>
      <c r="S77" s="38">
        <v>0</v>
      </c>
      <c r="T77" s="38">
        <v>1</v>
      </c>
      <c r="U77" s="38">
        <v>0.6</v>
      </c>
      <c r="V77" s="38">
        <v>0</v>
      </c>
      <c r="W77" s="38">
        <v>1</v>
      </c>
      <c r="X77" s="38">
        <v>1.2</v>
      </c>
      <c r="Y77" s="38">
        <v>0.4</v>
      </c>
      <c r="Z77" s="38">
        <v>1.8</v>
      </c>
      <c r="AA77" s="38">
        <v>0.3</v>
      </c>
      <c r="AB77" s="38">
        <v>1.3</v>
      </c>
      <c r="AC77" s="38">
        <v>1.5</v>
      </c>
      <c r="AD77" s="38">
        <v>16.2</v>
      </c>
      <c r="AE77" s="38">
        <v>67.5</v>
      </c>
      <c r="AF77" s="38">
        <v>0</v>
      </c>
      <c r="AG77" s="38">
        <v>0.3</v>
      </c>
      <c r="AH77" s="38">
        <v>0.1</v>
      </c>
      <c r="AI77" s="36" t="s">
        <v>37</v>
      </c>
      <c r="AJ77" s="35" t="s">
        <v>37</v>
      </c>
    </row>
    <row r="78" spans="1:36" ht="17.399999999999999" x14ac:dyDescent="0.3">
      <c r="A78" s="26" t="s">
        <v>224</v>
      </c>
      <c r="B78" s="15" t="s">
        <v>140</v>
      </c>
      <c r="C78" s="15" t="s">
        <v>115</v>
      </c>
      <c r="D78" s="17" t="s">
        <v>36</v>
      </c>
      <c r="E78" s="37">
        <v>33</v>
      </c>
      <c r="F78" s="38">
        <v>9</v>
      </c>
      <c r="G78" s="38">
        <v>18</v>
      </c>
      <c r="H78" s="38">
        <v>5</v>
      </c>
      <c r="I78" s="31">
        <f t="shared" si="4"/>
        <v>0.42857142857142855</v>
      </c>
      <c r="J78" s="34">
        <f t="shared" si="5"/>
        <v>0.11904761904761904</v>
      </c>
      <c r="K78" s="38">
        <v>2</v>
      </c>
      <c r="L78" s="38">
        <v>0</v>
      </c>
      <c r="M78" s="38">
        <v>3.0142857142857142</v>
      </c>
      <c r="N78" s="38">
        <v>1.1190476190476191</v>
      </c>
      <c r="O78" s="38">
        <v>3</v>
      </c>
      <c r="P78" s="38">
        <v>0.1761904761904762</v>
      </c>
      <c r="Q78" s="38">
        <v>0.1761904761904762</v>
      </c>
      <c r="R78" s="38">
        <v>1.3285714285714283</v>
      </c>
      <c r="S78" s="38">
        <v>0</v>
      </c>
      <c r="T78" s="38">
        <v>0.64761904761904765</v>
      </c>
      <c r="U78" s="38">
        <v>0.2</v>
      </c>
      <c r="V78" s="38">
        <v>2.3809523809523808E-2</v>
      </c>
      <c r="W78" s="38">
        <v>0</v>
      </c>
      <c r="X78" s="38">
        <v>0.66428571428571415</v>
      </c>
      <c r="Y78" s="38">
        <v>0.71190476190476182</v>
      </c>
      <c r="Z78" s="38">
        <v>2.0714285714285712</v>
      </c>
      <c r="AA78" s="38">
        <v>1.7119047619047618</v>
      </c>
      <c r="AB78" s="38">
        <v>1.8642857142857141</v>
      </c>
      <c r="AC78" s="38">
        <v>2.4476190476190478</v>
      </c>
      <c r="AD78" s="38">
        <v>19.492857142857144</v>
      </c>
      <c r="AE78" s="38">
        <v>74.766666666666666</v>
      </c>
      <c r="AF78" s="38">
        <v>0</v>
      </c>
      <c r="AG78" s="38">
        <v>0.57619047619047614</v>
      </c>
      <c r="AH78" s="38">
        <v>0</v>
      </c>
      <c r="AI78" s="36" t="s">
        <v>37</v>
      </c>
      <c r="AJ78" s="35" t="s">
        <v>37</v>
      </c>
    </row>
    <row r="79" spans="1:36" ht="17.399999999999999" x14ac:dyDescent="0.3">
      <c r="A79" s="26" t="s">
        <v>225</v>
      </c>
      <c r="B79" s="15" t="s">
        <v>126</v>
      </c>
      <c r="C79" s="15" t="s">
        <v>119</v>
      </c>
      <c r="D79" s="17" t="s">
        <v>36</v>
      </c>
      <c r="E79" s="37">
        <v>45</v>
      </c>
      <c r="F79" s="38">
        <v>10</v>
      </c>
      <c r="G79" s="38">
        <v>22</v>
      </c>
      <c r="H79" s="38">
        <v>7</v>
      </c>
      <c r="I79" s="31">
        <f t="shared" si="4"/>
        <v>0.4</v>
      </c>
      <c r="J79" s="34">
        <f t="shared" si="5"/>
        <v>0.12727272727272726</v>
      </c>
      <c r="K79" s="38">
        <v>4</v>
      </c>
      <c r="L79" s="38">
        <v>1</v>
      </c>
      <c r="M79" s="38">
        <v>2.3249999999999997</v>
      </c>
      <c r="N79" s="38">
        <v>2.5309090909090912</v>
      </c>
      <c r="O79" s="38">
        <v>8</v>
      </c>
      <c r="P79" s="38">
        <v>0.83454545454545448</v>
      </c>
      <c r="Q79" s="38">
        <v>0.25636363636363635</v>
      </c>
      <c r="R79" s="38">
        <v>1.3909090909090909</v>
      </c>
      <c r="S79" s="38">
        <v>0</v>
      </c>
      <c r="T79" s="38">
        <v>0.81818181818181823</v>
      </c>
      <c r="U79" s="38">
        <v>0.29818181818181821</v>
      </c>
      <c r="V79" s="38">
        <v>0</v>
      </c>
      <c r="W79" s="38">
        <v>0</v>
      </c>
      <c r="X79" s="38">
        <v>1.1454545454545455</v>
      </c>
      <c r="Y79" s="38">
        <v>1.3</v>
      </c>
      <c r="Z79" s="38">
        <v>1.3181818181818181</v>
      </c>
      <c r="AA79" s="38">
        <v>0.8345454545454547</v>
      </c>
      <c r="AB79" s="38">
        <v>2.1018181818181816</v>
      </c>
      <c r="AC79" s="38">
        <v>2.0290909090909088</v>
      </c>
      <c r="AD79" s="38">
        <v>20.378181818181819</v>
      </c>
      <c r="AE79" s="38">
        <v>73.669090909090912</v>
      </c>
      <c r="AF79" s="38">
        <v>0.33272727272727276</v>
      </c>
      <c r="AG79" s="38">
        <v>0.62727272727272732</v>
      </c>
      <c r="AH79" s="38">
        <v>8.1818181818181818E-2</v>
      </c>
      <c r="AI79" s="36" t="s">
        <v>37</v>
      </c>
      <c r="AJ79" s="35" t="s">
        <v>37</v>
      </c>
    </row>
    <row r="80" spans="1:36" ht="17.399999999999999" x14ac:dyDescent="0.3">
      <c r="A80" s="28" t="s">
        <v>226</v>
      </c>
      <c r="B80" s="29" t="s">
        <v>138</v>
      </c>
      <c r="C80" s="29" t="s">
        <v>115</v>
      </c>
      <c r="D80" s="22" t="s">
        <v>61</v>
      </c>
      <c r="E80" s="39">
        <v>39</v>
      </c>
      <c r="F80" s="35">
        <v>0</v>
      </c>
      <c r="G80" s="35">
        <v>5</v>
      </c>
      <c r="H80" s="35">
        <v>1</v>
      </c>
      <c r="I80" s="31">
        <f t="shared" si="4"/>
        <v>0.12820512820512819</v>
      </c>
      <c r="J80" s="34">
        <f t="shared" si="5"/>
        <v>2.564102564102564E-2</v>
      </c>
      <c r="K80" s="35">
        <v>2</v>
      </c>
      <c r="L80" s="35">
        <v>0</v>
      </c>
      <c r="M80" s="35">
        <v>0.42564102564102568</v>
      </c>
      <c r="N80" s="35">
        <v>1.8615384615384614</v>
      </c>
      <c r="O80" s="35">
        <v>3</v>
      </c>
      <c r="P80" s="35">
        <v>0.48717948717948717</v>
      </c>
      <c r="Q80" s="35">
        <v>0.31282051282051276</v>
      </c>
      <c r="R80" s="35">
        <v>0.72564102564102562</v>
      </c>
      <c r="S80" s="35">
        <v>0</v>
      </c>
      <c r="T80" s="35">
        <v>8.7179487179487189E-2</v>
      </c>
      <c r="U80" s="35">
        <v>0.22564102564102567</v>
      </c>
      <c r="V80" s="35">
        <v>0</v>
      </c>
      <c r="W80" s="35">
        <v>0</v>
      </c>
      <c r="X80" s="35">
        <v>0.8487179487179487</v>
      </c>
      <c r="Y80" s="35">
        <v>0.38717948717948725</v>
      </c>
      <c r="Z80" s="35">
        <v>0.72564102564102562</v>
      </c>
      <c r="AA80" s="35">
        <v>0.51282051282051277</v>
      </c>
      <c r="AB80" s="35">
        <v>1.2384615384615383</v>
      </c>
      <c r="AC80" s="35">
        <v>1.5794871794871794</v>
      </c>
      <c r="AD80" s="35">
        <v>13.271794871794873</v>
      </c>
      <c r="AE80" s="35">
        <v>84.574358974358972</v>
      </c>
      <c r="AF80" s="35">
        <v>0</v>
      </c>
      <c r="AG80" s="35">
        <v>0.31282051282051276</v>
      </c>
      <c r="AH80" s="35">
        <v>0.17435897435897438</v>
      </c>
      <c r="AI80" s="36" t="s">
        <v>37</v>
      </c>
      <c r="AJ80" s="35" t="s">
        <v>37</v>
      </c>
    </row>
    <row r="81" spans="1:36" ht="17.399999999999999" x14ac:dyDescent="0.3">
      <c r="A81" s="26" t="s">
        <v>227</v>
      </c>
      <c r="B81" s="15" t="s">
        <v>141</v>
      </c>
      <c r="C81" s="15" t="s">
        <v>114</v>
      </c>
      <c r="D81" s="17" t="s">
        <v>36</v>
      </c>
      <c r="E81" s="39">
        <v>20</v>
      </c>
      <c r="F81" s="35">
        <v>17</v>
      </c>
      <c r="G81" s="35">
        <v>5</v>
      </c>
      <c r="H81" s="35">
        <v>1</v>
      </c>
      <c r="I81" s="31">
        <f t="shared" si="4"/>
        <v>0.13513513513513514</v>
      </c>
      <c r="J81" s="34">
        <f t="shared" si="5"/>
        <v>2.7027027027027029E-2</v>
      </c>
      <c r="K81" s="35">
        <v>3</v>
      </c>
      <c r="L81" s="35">
        <v>0</v>
      </c>
      <c r="M81" s="35">
        <v>1.5270270270270268</v>
      </c>
      <c r="N81" s="35">
        <v>0.87837837837837829</v>
      </c>
      <c r="O81" s="35">
        <v>2</v>
      </c>
      <c r="P81" s="35">
        <v>1.172972972972973</v>
      </c>
      <c r="Q81" s="35">
        <v>0.70540540540540542</v>
      </c>
      <c r="R81" s="35">
        <v>1.008108108108108</v>
      </c>
      <c r="S81" s="35">
        <v>0</v>
      </c>
      <c r="T81" s="35">
        <v>0.46486486486486484</v>
      </c>
      <c r="U81" s="35">
        <v>0.88108108108108119</v>
      </c>
      <c r="V81" s="35">
        <v>4.8648648648648651E-2</v>
      </c>
      <c r="W81" s="35">
        <v>0</v>
      </c>
      <c r="X81" s="35">
        <v>0.32972972972972969</v>
      </c>
      <c r="Y81" s="35">
        <v>0.89459459459459456</v>
      </c>
      <c r="Z81" s="35">
        <v>1.4648648648648648</v>
      </c>
      <c r="AA81" s="35">
        <v>0.40540540540540537</v>
      </c>
      <c r="AB81" s="35">
        <v>1.5324324324324325</v>
      </c>
      <c r="AC81" s="35">
        <v>0.97027027027027013</v>
      </c>
      <c r="AD81" s="35">
        <v>13.72972972972973</v>
      </c>
      <c r="AE81" s="35">
        <v>82.354054054054046</v>
      </c>
      <c r="AF81" s="35">
        <v>9.1891891891891897E-2</v>
      </c>
      <c r="AG81" s="35">
        <v>0.54054054054054046</v>
      </c>
      <c r="AH81" s="35">
        <v>0</v>
      </c>
      <c r="AI81" s="36" t="s">
        <v>37</v>
      </c>
      <c r="AJ81" s="35" t="s">
        <v>37</v>
      </c>
    </row>
    <row r="82" spans="1:36" ht="17.399999999999999" x14ac:dyDescent="0.3">
      <c r="A82" s="26" t="s">
        <v>228</v>
      </c>
      <c r="B82" s="15" t="s">
        <v>205</v>
      </c>
      <c r="C82" s="15" t="s">
        <v>119</v>
      </c>
      <c r="D82" s="19" t="s">
        <v>47</v>
      </c>
      <c r="E82" s="39">
        <v>34</v>
      </c>
      <c r="F82" s="35">
        <v>6</v>
      </c>
      <c r="G82" s="35">
        <v>2</v>
      </c>
      <c r="H82" s="35">
        <v>4</v>
      </c>
      <c r="I82" s="31">
        <f t="shared" si="4"/>
        <v>0.05</v>
      </c>
      <c r="J82" s="34">
        <f t="shared" si="5"/>
        <v>0.1</v>
      </c>
      <c r="K82" s="35">
        <v>5</v>
      </c>
      <c r="L82" s="35">
        <v>0</v>
      </c>
      <c r="M82" s="35">
        <v>0.7400000000000001</v>
      </c>
      <c r="N82" s="35">
        <v>0.91500000000000004</v>
      </c>
      <c r="O82" s="35">
        <v>3</v>
      </c>
      <c r="P82" s="35">
        <v>2.7000000000000006</v>
      </c>
      <c r="Q82" s="35">
        <v>1.415</v>
      </c>
      <c r="R82" s="35">
        <v>1.6099999999999999</v>
      </c>
      <c r="S82" s="35">
        <v>8.5000000000000006E-2</v>
      </c>
      <c r="T82" s="35">
        <v>0.63</v>
      </c>
      <c r="U82" s="35">
        <v>0.53</v>
      </c>
      <c r="V82" s="35">
        <v>1.5000000000000003E-2</v>
      </c>
      <c r="W82" s="35">
        <v>0</v>
      </c>
      <c r="X82" s="35">
        <v>1.665</v>
      </c>
      <c r="Y82" s="35">
        <v>1.9350000000000001</v>
      </c>
      <c r="Z82" s="35">
        <v>1.2150000000000001</v>
      </c>
      <c r="AA82" s="35">
        <v>0</v>
      </c>
      <c r="AB82" s="35">
        <v>1.2849999999999999</v>
      </c>
      <c r="AC82" s="35">
        <v>0.84</v>
      </c>
      <c r="AD82" s="35">
        <v>49.195</v>
      </c>
      <c r="AE82" s="35">
        <v>90.735000000000014</v>
      </c>
      <c r="AF82" s="35">
        <v>0</v>
      </c>
      <c r="AG82" s="35">
        <v>3.2399999999999998</v>
      </c>
      <c r="AH82" s="35">
        <v>0.1</v>
      </c>
      <c r="AI82" s="36" t="s">
        <v>37</v>
      </c>
      <c r="AJ82" s="35" t="s">
        <v>37</v>
      </c>
    </row>
    <row r="83" spans="1:36" ht="17.399999999999999" x14ac:dyDescent="0.3">
      <c r="A83" s="26" t="s">
        <v>203</v>
      </c>
      <c r="B83" s="15" t="s">
        <v>204</v>
      </c>
      <c r="C83" s="15" t="s">
        <v>114</v>
      </c>
      <c r="D83" s="17" t="s">
        <v>36</v>
      </c>
      <c r="E83" s="39">
        <v>38</v>
      </c>
      <c r="F83" s="35">
        <v>2</v>
      </c>
      <c r="G83" s="35">
        <v>26</v>
      </c>
      <c r="H83" s="35">
        <v>7</v>
      </c>
      <c r="I83" s="31">
        <f t="shared" si="4"/>
        <v>0.65</v>
      </c>
      <c r="J83" s="34">
        <f t="shared" si="5"/>
        <v>0.17499999999999999</v>
      </c>
      <c r="K83" s="35">
        <v>2</v>
      </c>
      <c r="L83" s="35">
        <v>0</v>
      </c>
      <c r="M83" s="35">
        <v>3.33</v>
      </c>
      <c r="N83" s="35">
        <v>4.8600000000000012</v>
      </c>
      <c r="O83" s="35">
        <v>10</v>
      </c>
      <c r="P83" s="35">
        <v>1.0550000000000002</v>
      </c>
      <c r="Q83" s="35">
        <v>0.61499999999999999</v>
      </c>
      <c r="R83" s="35">
        <v>2.33</v>
      </c>
      <c r="S83" s="35">
        <v>0</v>
      </c>
      <c r="T83" s="35">
        <v>0.87</v>
      </c>
      <c r="U83" s="35">
        <v>0.81</v>
      </c>
      <c r="V83" s="35">
        <v>8.5000000000000006E-2</v>
      </c>
      <c r="W83" s="35">
        <v>0</v>
      </c>
      <c r="X83" s="35">
        <v>1.925</v>
      </c>
      <c r="Y83" s="35">
        <v>1.4249999999999998</v>
      </c>
      <c r="Z83" s="35">
        <v>2.9450000000000003</v>
      </c>
      <c r="AA83" s="35">
        <v>1.1600000000000001</v>
      </c>
      <c r="AB83" s="35">
        <v>2.2949999999999999</v>
      </c>
      <c r="AC83" s="35">
        <v>2.0200000000000005</v>
      </c>
      <c r="AD83" s="35">
        <v>25.97</v>
      </c>
      <c r="AE83" s="35">
        <v>67.179999999999993</v>
      </c>
      <c r="AF83" s="35">
        <v>0.17</v>
      </c>
      <c r="AG83" s="35">
        <v>0.66999999999999993</v>
      </c>
      <c r="AH83" s="35">
        <v>8.5000000000000006E-2</v>
      </c>
      <c r="AI83" s="36" t="s">
        <v>37</v>
      </c>
      <c r="AJ83" s="35" t="s">
        <v>37</v>
      </c>
    </row>
    <row r="84" spans="1:36" ht="17.399999999999999" x14ac:dyDescent="0.3">
      <c r="A84" s="26" t="s">
        <v>160</v>
      </c>
      <c r="B84" s="15" t="s">
        <v>161</v>
      </c>
      <c r="C84" s="15" t="s">
        <v>148</v>
      </c>
      <c r="D84" s="22" t="s">
        <v>61</v>
      </c>
      <c r="E84" s="39">
        <v>10</v>
      </c>
      <c r="F84" s="35">
        <v>0</v>
      </c>
      <c r="G84" s="34">
        <v>1</v>
      </c>
      <c r="H84" s="34">
        <v>1</v>
      </c>
      <c r="I84" s="31">
        <f t="shared" si="4"/>
        <v>0.1</v>
      </c>
      <c r="J84" s="34">
        <f t="shared" si="5"/>
        <v>0.1</v>
      </c>
      <c r="K84" s="34">
        <v>2</v>
      </c>
      <c r="L84" s="34">
        <v>0</v>
      </c>
      <c r="M84" s="34">
        <v>0.5</v>
      </c>
      <c r="N84" s="34">
        <v>2.1</v>
      </c>
      <c r="O84" s="34">
        <v>1</v>
      </c>
      <c r="P84" s="34">
        <v>2.6</v>
      </c>
      <c r="Q84" s="34">
        <v>1.9</v>
      </c>
      <c r="R84" s="34">
        <v>0.7</v>
      </c>
      <c r="S84" s="34">
        <v>0.6</v>
      </c>
      <c r="T84" s="34">
        <v>5.5</v>
      </c>
      <c r="U84" s="34">
        <v>0.7</v>
      </c>
      <c r="V84" s="34">
        <v>0.4</v>
      </c>
      <c r="W84" s="34">
        <v>0</v>
      </c>
      <c r="X84" s="34">
        <v>0.4</v>
      </c>
      <c r="Y84" s="34">
        <v>0.6</v>
      </c>
      <c r="Z84" s="34">
        <v>1.2</v>
      </c>
      <c r="AA84" s="34">
        <v>0.5</v>
      </c>
      <c r="AB84" s="34">
        <v>0.2</v>
      </c>
      <c r="AC84" s="34">
        <v>0.3</v>
      </c>
      <c r="AD84" s="34">
        <v>34.799999999999997</v>
      </c>
      <c r="AE84" s="34">
        <v>83.3</v>
      </c>
      <c r="AF84" s="34">
        <v>0.1</v>
      </c>
      <c r="AG84" s="34">
        <v>3.1</v>
      </c>
      <c r="AH84" s="34">
        <v>0</v>
      </c>
      <c r="AI84" s="36" t="s">
        <v>37</v>
      </c>
      <c r="AJ84" s="35" t="s">
        <v>37</v>
      </c>
    </row>
    <row r="85" spans="1:36" ht="17.399999999999999" x14ac:dyDescent="0.3">
      <c r="A85" s="26" t="s">
        <v>149</v>
      </c>
      <c r="B85" s="15" t="s">
        <v>150</v>
      </c>
      <c r="C85" s="15" t="s">
        <v>148</v>
      </c>
      <c r="D85" s="17" t="s">
        <v>36</v>
      </c>
      <c r="E85" s="39">
        <v>26</v>
      </c>
      <c r="F85" s="35">
        <v>0</v>
      </c>
      <c r="G85" s="34">
        <v>7</v>
      </c>
      <c r="H85" s="34">
        <v>3</v>
      </c>
      <c r="I85" s="31">
        <f t="shared" si="4"/>
        <v>0.26923076923076922</v>
      </c>
      <c r="J85" s="34">
        <f t="shared" si="5"/>
        <v>0.11538461538461539</v>
      </c>
      <c r="K85" s="34">
        <v>7</v>
      </c>
      <c r="L85" s="34">
        <v>0</v>
      </c>
      <c r="M85" s="34">
        <v>2.5</v>
      </c>
      <c r="N85" s="34">
        <v>0.2</v>
      </c>
      <c r="O85" s="34">
        <v>3</v>
      </c>
      <c r="P85" s="34">
        <v>3</v>
      </c>
      <c r="Q85" s="34">
        <v>0.9</v>
      </c>
      <c r="R85" s="34">
        <v>0.7</v>
      </c>
      <c r="S85" s="34">
        <v>0</v>
      </c>
      <c r="T85" s="34">
        <v>0.2</v>
      </c>
      <c r="U85" s="34">
        <v>0.7</v>
      </c>
      <c r="V85" s="34">
        <v>0</v>
      </c>
      <c r="W85" s="34">
        <v>0</v>
      </c>
      <c r="X85" s="34">
        <v>1.9</v>
      </c>
      <c r="Y85" s="34">
        <v>1.7</v>
      </c>
      <c r="Z85" s="34">
        <v>1.3</v>
      </c>
      <c r="AA85" s="34">
        <v>0.5</v>
      </c>
      <c r="AB85" s="34">
        <v>2.1</v>
      </c>
      <c r="AC85" s="34">
        <v>1.5</v>
      </c>
      <c r="AD85" s="34">
        <v>39.4</v>
      </c>
      <c r="AE85" s="34">
        <v>80.5</v>
      </c>
      <c r="AF85" s="34">
        <v>1.4</v>
      </c>
      <c r="AG85" s="34">
        <v>2.2000000000000002</v>
      </c>
      <c r="AH85" s="34">
        <v>0.1</v>
      </c>
      <c r="AI85" s="36" t="s">
        <v>37</v>
      </c>
      <c r="AJ85" s="35" t="s">
        <v>37</v>
      </c>
    </row>
    <row r="86" spans="1:36" ht="17.399999999999999" x14ac:dyDescent="0.3">
      <c r="A86" s="55" t="s">
        <v>151</v>
      </c>
      <c r="B86" s="15" t="s">
        <v>152</v>
      </c>
      <c r="C86" s="15" t="s">
        <v>148</v>
      </c>
      <c r="D86" s="19" t="s">
        <v>47</v>
      </c>
      <c r="E86" s="39">
        <v>36</v>
      </c>
      <c r="F86" s="35">
        <v>0</v>
      </c>
      <c r="G86" s="34">
        <v>1</v>
      </c>
      <c r="H86" s="34">
        <v>1</v>
      </c>
      <c r="I86" s="31">
        <f t="shared" si="4"/>
        <v>2.7777777777777776E-2</v>
      </c>
      <c r="J86" s="34">
        <f t="shared" si="5"/>
        <v>2.7777777777777776E-2</v>
      </c>
      <c r="K86" s="34">
        <v>4</v>
      </c>
      <c r="L86" s="34">
        <v>0</v>
      </c>
      <c r="M86" s="34">
        <v>0.7</v>
      </c>
      <c r="N86" s="34">
        <v>1.1000000000000001</v>
      </c>
      <c r="O86" s="34">
        <v>2</v>
      </c>
      <c r="P86" s="34">
        <v>2.9</v>
      </c>
      <c r="Q86" s="34">
        <v>2.2000000000000002</v>
      </c>
      <c r="R86" s="34">
        <v>1.2</v>
      </c>
      <c r="S86" s="34">
        <v>0.2</v>
      </c>
      <c r="T86" s="34">
        <v>1.7</v>
      </c>
      <c r="U86" s="34">
        <v>0.8</v>
      </c>
      <c r="V86" s="34">
        <v>0.2</v>
      </c>
      <c r="W86" s="34">
        <v>0</v>
      </c>
      <c r="X86" s="34">
        <v>0.4</v>
      </c>
      <c r="Y86" s="34">
        <v>0.4</v>
      </c>
      <c r="Z86" s="34">
        <v>2.2000000000000002</v>
      </c>
      <c r="AA86" s="34">
        <v>0</v>
      </c>
      <c r="AB86" s="34">
        <v>1</v>
      </c>
      <c r="AC86" s="34">
        <v>0.5</v>
      </c>
      <c r="AD86" s="34">
        <v>44.3</v>
      </c>
      <c r="AE86" s="34">
        <v>82.8</v>
      </c>
      <c r="AF86" s="34">
        <v>0</v>
      </c>
      <c r="AG86" s="34">
        <v>3.4</v>
      </c>
      <c r="AH86" s="34">
        <v>0</v>
      </c>
      <c r="AI86" s="36" t="s">
        <v>37</v>
      </c>
      <c r="AJ86" s="35" t="s">
        <v>37</v>
      </c>
    </row>
    <row r="87" spans="1:36" ht="17.399999999999999" x14ac:dyDescent="0.3">
      <c r="A87" s="26" t="s">
        <v>243</v>
      </c>
      <c r="B87" s="15" t="s">
        <v>242</v>
      </c>
      <c r="C87" s="15" t="s">
        <v>148</v>
      </c>
      <c r="D87" s="18" t="s">
        <v>176</v>
      </c>
      <c r="E87" s="39">
        <v>35</v>
      </c>
      <c r="F87" s="35">
        <v>0</v>
      </c>
      <c r="G87" s="34">
        <v>7</v>
      </c>
      <c r="H87" s="34">
        <v>11</v>
      </c>
      <c r="I87" s="31">
        <f t="shared" si="4"/>
        <v>0.2</v>
      </c>
      <c r="J87" s="34">
        <f t="shared" si="5"/>
        <v>0.31428571428571428</v>
      </c>
      <c r="K87" s="34">
        <v>6</v>
      </c>
      <c r="L87" s="34">
        <v>0</v>
      </c>
      <c r="M87" s="34">
        <v>2.1</v>
      </c>
      <c r="N87" s="34">
        <v>0.4</v>
      </c>
      <c r="O87" s="34">
        <v>7</v>
      </c>
      <c r="P87" s="38">
        <v>1.7</v>
      </c>
      <c r="Q87" s="38">
        <v>0.6</v>
      </c>
      <c r="R87" s="38">
        <v>0.9</v>
      </c>
      <c r="S87" s="38">
        <v>0</v>
      </c>
      <c r="T87" s="38">
        <v>0.2</v>
      </c>
      <c r="U87" s="38">
        <v>0.7</v>
      </c>
      <c r="V87" s="38">
        <v>0.1</v>
      </c>
      <c r="W87" s="38">
        <v>0</v>
      </c>
      <c r="X87" s="38">
        <v>2.2999999999999998</v>
      </c>
      <c r="Y87" s="38">
        <v>1.9</v>
      </c>
      <c r="Z87" s="38">
        <v>2.9</v>
      </c>
      <c r="AA87" s="38">
        <v>0.1</v>
      </c>
      <c r="AB87" s="38">
        <v>2</v>
      </c>
      <c r="AC87" s="38">
        <v>0.9</v>
      </c>
      <c r="AD87" s="38">
        <v>40.799999999999997</v>
      </c>
      <c r="AE87" s="38">
        <v>79.900000000000006</v>
      </c>
      <c r="AF87" s="38">
        <v>1.2</v>
      </c>
      <c r="AG87" s="38">
        <v>1.9</v>
      </c>
      <c r="AH87" s="38">
        <v>0.1</v>
      </c>
      <c r="AI87" s="36" t="s">
        <v>37</v>
      </c>
      <c r="AJ87" s="35" t="s">
        <v>37</v>
      </c>
    </row>
    <row r="88" spans="1:36" ht="17.399999999999999" x14ac:dyDescent="0.3">
      <c r="A88" s="26" t="s">
        <v>246</v>
      </c>
      <c r="B88" s="15" t="s">
        <v>247</v>
      </c>
      <c r="C88" s="15" t="s">
        <v>148</v>
      </c>
      <c r="D88" s="21" t="s">
        <v>54</v>
      </c>
      <c r="E88" s="39">
        <v>24</v>
      </c>
      <c r="F88" s="35">
        <v>3</v>
      </c>
      <c r="G88" s="34">
        <v>10</v>
      </c>
      <c r="H88" s="34">
        <v>8</v>
      </c>
      <c r="I88" s="31">
        <f t="shared" si="4"/>
        <v>0.37037037037037035</v>
      </c>
      <c r="J88" s="34">
        <f t="shared" si="5"/>
        <v>0.29629629629629628</v>
      </c>
      <c r="K88" s="34">
        <v>4</v>
      </c>
      <c r="L88" s="34">
        <v>0</v>
      </c>
      <c r="M88" s="34">
        <v>1.9</v>
      </c>
      <c r="N88" s="34">
        <v>0.3</v>
      </c>
      <c r="O88" s="34">
        <v>2</v>
      </c>
      <c r="P88" s="38">
        <v>1</v>
      </c>
      <c r="Q88" s="38">
        <v>0.5</v>
      </c>
      <c r="R88" s="38">
        <v>1.4</v>
      </c>
      <c r="S88" s="38">
        <v>0</v>
      </c>
      <c r="T88" s="38">
        <v>0.3</v>
      </c>
      <c r="U88" s="38">
        <v>0.3</v>
      </c>
      <c r="V88" s="38">
        <v>0</v>
      </c>
      <c r="W88" s="38">
        <v>0</v>
      </c>
      <c r="X88" s="38">
        <v>2.2000000000000002</v>
      </c>
      <c r="Y88" s="38">
        <v>0.4</v>
      </c>
      <c r="Z88" s="38">
        <v>1</v>
      </c>
      <c r="AA88" s="38">
        <v>0.1</v>
      </c>
      <c r="AB88" s="38">
        <v>1.2</v>
      </c>
      <c r="AC88" s="38">
        <v>1.1000000000000001</v>
      </c>
      <c r="AD88" s="38">
        <v>29.9</v>
      </c>
      <c r="AE88" s="38">
        <v>71.400000000000006</v>
      </c>
      <c r="AF88" s="38">
        <v>2.2999999999999998</v>
      </c>
      <c r="AG88" s="38">
        <v>1.7</v>
      </c>
      <c r="AH88" s="38">
        <v>0.3</v>
      </c>
      <c r="AI88" s="36" t="s">
        <v>37</v>
      </c>
      <c r="AJ88" s="35" t="s">
        <v>37</v>
      </c>
    </row>
    <row r="89" spans="1:36" ht="17.399999999999999" x14ac:dyDescent="0.3">
      <c r="A89" s="26" t="s">
        <v>248</v>
      </c>
      <c r="B89" s="15" t="s">
        <v>249</v>
      </c>
      <c r="C89" s="15" t="s">
        <v>148</v>
      </c>
      <c r="D89" s="20" t="s">
        <v>179</v>
      </c>
      <c r="E89" s="39">
        <v>36</v>
      </c>
      <c r="F89" s="35">
        <v>0</v>
      </c>
      <c r="G89" s="34">
        <v>1</v>
      </c>
      <c r="H89" s="34">
        <v>3</v>
      </c>
      <c r="I89" s="31">
        <f t="shared" si="4"/>
        <v>2.7777777777777776E-2</v>
      </c>
      <c r="J89" s="34">
        <f t="shared" si="5"/>
        <v>8.3333333333333329E-2</v>
      </c>
      <c r="K89" s="34">
        <v>5</v>
      </c>
      <c r="L89" s="34">
        <v>0</v>
      </c>
      <c r="M89" s="34">
        <v>1.1000000000000001</v>
      </c>
      <c r="N89" s="34">
        <v>1.1000000000000001</v>
      </c>
      <c r="O89" s="34">
        <v>3</v>
      </c>
      <c r="P89" s="38">
        <v>2.6</v>
      </c>
      <c r="Q89" s="38">
        <v>2.9</v>
      </c>
      <c r="R89" s="38">
        <v>1.8</v>
      </c>
      <c r="S89" s="38">
        <v>0.1</v>
      </c>
      <c r="T89" s="38">
        <v>2.4</v>
      </c>
      <c r="U89" s="38">
        <v>0.9</v>
      </c>
      <c r="V89" s="38">
        <v>0.1</v>
      </c>
      <c r="W89" s="38">
        <v>1</v>
      </c>
      <c r="X89" s="38">
        <v>1.1000000000000001</v>
      </c>
      <c r="Y89" s="38">
        <v>0.9</v>
      </c>
      <c r="Z89" s="38">
        <v>1</v>
      </c>
      <c r="AA89" s="38">
        <v>0.1</v>
      </c>
      <c r="AB89" s="38">
        <v>0.7</v>
      </c>
      <c r="AC89" s="38">
        <v>0.8</v>
      </c>
      <c r="AD89" s="38">
        <v>34.200000000000003</v>
      </c>
      <c r="AE89" s="38">
        <v>74.400000000000006</v>
      </c>
      <c r="AF89" s="38">
        <v>1.6</v>
      </c>
      <c r="AG89" s="38">
        <v>0.8</v>
      </c>
      <c r="AH89" s="38">
        <v>0</v>
      </c>
      <c r="AI89" s="36" t="s">
        <v>37</v>
      </c>
      <c r="AJ89" s="35" t="s">
        <v>37</v>
      </c>
    </row>
    <row r="90" spans="1:36" ht="17.399999999999999" x14ac:dyDescent="0.3">
      <c r="A90" s="26" t="s">
        <v>244</v>
      </c>
      <c r="B90" s="15" t="s">
        <v>245</v>
      </c>
      <c r="C90" s="15" t="s">
        <v>148</v>
      </c>
      <c r="D90" s="17" t="s">
        <v>36</v>
      </c>
      <c r="E90" s="44">
        <v>34</v>
      </c>
      <c r="F90" s="45">
        <v>1</v>
      </c>
      <c r="G90" s="46">
        <v>11</v>
      </c>
      <c r="H90" s="46">
        <v>3</v>
      </c>
      <c r="I90" s="31">
        <f t="shared" si="4"/>
        <v>0.31428571428571428</v>
      </c>
      <c r="J90" s="34">
        <f t="shared" si="5"/>
        <v>8.5714285714285715E-2</v>
      </c>
      <c r="K90" s="46">
        <v>2</v>
      </c>
      <c r="L90" s="46">
        <v>0</v>
      </c>
      <c r="M90" s="46">
        <v>2.5</v>
      </c>
      <c r="N90" s="46">
        <v>0.2</v>
      </c>
      <c r="O90" s="46">
        <v>3</v>
      </c>
      <c r="P90" s="38">
        <v>0.8</v>
      </c>
      <c r="Q90" s="38">
        <v>0.3</v>
      </c>
      <c r="R90" s="38">
        <v>1</v>
      </c>
      <c r="S90" s="38">
        <v>0</v>
      </c>
      <c r="T90" s="38">
        <v>0.3</v>
      </c>
      <c r="U90" s="38">
        <v>0.4</v>
      </c>
      <c r="V90" s="38">
        <v>0</v>
      </c>
      <c r="W90" s="38">
        <v>0</v>
      </c>
      <c r="X90" s="38">
        <v>1.1000000000000001</v>
      </c>
      <c r="Y90" s="38">
        <v>1.2</v>
      </c>
      <c r="Z90" s="38">
        <v>3.1</v>
      </c>
      <c r="AA90" s="38">
        <v>0.6</v>
      </c>
      <c r="AB90" s="38">
        <v>2.9</v>
      </c>
      <c r="AC90" s="38">
        <v>1.9</v>
      </c>
      <c r="AD90" s="38">
        <v>21.3</v>
      </c>
      <c r="AE90" s="38">
        <v>76.8</v>
      </c>
      <c r="AF90" s="38">
        <v>0.6</v>
      </c>
      <c r="AG90" s="38">
        <v>0.9</v>
      </c>
      <c r="AH90" s="38">
        <v>0.1</v>
      </c>
      <c r="AI90" s="40" t="s">
        <v>37</v>
      </c>
      <c r="AJ90" s="35" t="s">
        <v>37</v>
      </c>
    </row>
    <row r="91" spans="1:36" ht="17.399999999999999" x14ac:dyDescent="0.3">
      <c r="A91" s="26" t="s">
        <v>250</v>
      </c>
      <c r="B91" s="15" t="s">
        <v>165</v>
      </c>
      <c r="C91" s="15" t="s">
        <v>114</v>
      </c>
      <c r="D91" s="22" t="s">
        <v>61</v>
      </c>
      <c r="E91" s="44">
        <v>29</v>
      </c>
      <c r="F91" s="45">
        <v>0</v>
      </c>
      <c r="G91" s="46">
        <v>1</v>
      </c>
      <c r="H91" s="46">
        <v>0</v>
      </c>
      <c r="I91" s="31">
        <f t="shared" si="4"/>
        <v>3.4482758620689655E-2</v>
      </c>
      <c r="J91" s="34">
        <f t="shared" si="5"/>
        <v>0</v>
      </c>
      <c r="K91" s="46">
        <v>6</v>
      </c>
      <c r="L91" s="46">
        <v>0</v>
      </c>
      <c r="M91" s="46">
        <v>0.8</v>
      </c>
      <c r="N91" s="46">
        <v>3.9</v>
      </c>
      <c r="O91" s="46">
        <v>0</v>
      </c>
      <c r="P91" s="15">
        <v>3.5</v>
      </c>
      <c r="Q91" s="15">
        <v>2.4</v>
      </c>
      <c r="R91" s="15">
        <v>1.8</v>
      </c>
      <c r="S91" s="15">
        <v>1.6</v>
      </c>
      <c r="T91" s="15">
        <v>6.2</v>
      </c>
      <c r="U91" s="15">
        <v>1</v>
      </c>
      <c r="V91" s="15">
        <v>0.4</v>
      </c>
      <c r="W91" s="15">
        <v>0</v>
      </c>
      <c r="X91" s="15">
        <v>0.2</v>
      </c>
      <c r="Y91" s="15">
        <v>1</v>
      </c>
      <c r="Z91" s="15">
        <v>1.8</v>
      </c>
      <c r="AA91" s="15">
        <v>0</v>
      </c>
      <c r="AB91" s="15">
        <v>0.5</v>
      </c>
      <c r="AC91" s="15">
        <v>0.3</v>
      </c>
      <c r="AD91" s="15">
        <v>38.9</v>
      </c>
      <c r="AE91" s="15">
        <v>79.099999999999994</v>
      </c>
      <c r="AF91" s="15">
        <v>0.1</v>
      </c>
      <c r="AG91" s="15">
        <v>4.3</v>
      </c>
      <c r="AH91" s="15">
        <v>0.1</v>
      </c>
      <c r="AI91" s="36" t="s">
        <v>37</v>
      </c>
      <c r="AJ91" s="35" t="s">
        <v>37</v>
      </c>
    </row>
    <row r="92" spans="1:36" ht="17.399999999999999" x14ac:dyDescent="0.3">
      <c r="A92" s="15" t="s">
        <v>251</v>
      </c>
      <c r="B92" s="15" t="s">
        <v>252</v>
      </c>
      <c r="C92" s="15" t="s">
        <v>114</v>
      </c>
      <c r="D92" s="16" t="s">
        <v>33</v>
      </c>
      <c r="E92" s="39">
        <v>31</v>
      </c>
      <c r="F92" s="35">
        <v>2</v>
      </c>
      <c r="G92" s="34">
        <v>12</v>
      </c>
      <c r="H92" s="34">
        <v>2</v>
      </c>
      <c r="I92" s="31">
        <f t="shared" si="4"/>
        <v>0.36363636363636365</v>
      </c>
      <c r="J92" s="34">
        <f t="shared" si="5"/>
        <v>6.0606060606060608E-2</v>
      </c>
      <c r="K92" s="34">
        <v>4</v>
      </c>
      <c r="L92" s="34">
        <v>0</v>
      </c>
      <c r="M92" s="34">
        <v>2.4</v>
      </c>
      <c r="N92" s="34">
        <v>1.6</v>
      </c>
      <c r="O92" s="34">
        <v>2</v>
      </c>
      <c r="P92" s="15">
        <v>0.9</v>
      </c>
      <c r="Q92" s="15">
        <v>1</v>
      </c>
      <c r="R92" s="15">
        <v>0.7</v>
      </c>
      <c r="S92" s="15">
        <v>0</v>
      </c>
      <c r="T92" s="15">
        <v>0.4</v>
      </c>
      <c r="U92" s="15">
        <v>0.8</v>
      </c>
      <c r="V92" s="15">
        <v>0.1</v>
      </c>
      <c r="W92" s="15">
        <v>0</v>
      </c>
      <c r="X92" s="15">
        <v>0.8</v>
      </c>
      <c r="Y92" s="15">
        <v>1.4</v>
      </c>
      <c r="Z92" s="15">
        <v>1.3</v>
      </c>
      <c r="AA92" s="15">
        <v>0.8</v>
      </c>
      <c r="AB92" s="15">
        <v>1.5</v>
      </c>
      <c r="AC92" s="15">
        <v>1.1000000000000001</v>
      </c>
      <c r="AD92" s="15">
        <v>25.1</v>
      </c>
      <c r="AE92" s="15">
        <v>77.400000000000006</v>
      </c>
      <c r="AF92" s="15">
        <v>0.1</v>
      </c>
      <c r="AG92" s="15">
        <v>1.2</v>
      </c>
      <c r="AH92" s="15">
        <v>0.1</v>
      </c>
      <c r="AI92" s="36" t="s">
        <v>37</v>
      </c>
      <c r="AJ92" s="35" t="s">
        <v>37</v>
      </c>
    </row>
    <row r="93" spans="1:36" ht="17.399999999999999" x14ac:dyDescent="0.3">
      <c r="A93" s="26" t="s">
        <v>253</v>
      </c>
      <c r="B93" s="15" t="s">
        <v>254</v>
      </c>
      <c r="C93" s="15" t="s">
        <v>119</v>
      </c>
      <c r="D93" s="20" t="s">
        <v>52</v>
      </c>
      <c r="E93" s="39">
        <v>22</v>
      </c>
      <c r="F93" s="35">
        <v>1</v>
      </c>
      <c r="G93" s="34">
        <v>0</v>
      </c>
      <c r="H93" s="34">
        <v>1</v>
      </c>
      <c r="I93" s="31">
        <f t="shared" si="4"/>
        <v>0</v>
      </c>
      <c r="J93" s="34">
        <f t="shared" si="5"/>
        <v>4.3478260869565216E-2</v>
      </c>
      <c r="K93" s="34">
        <v>2</v>
      </c>
      <c r="L93" s="34">
        <v>0</v>
      </c>
      <c r="M93" s="34">
        <v>0.6</v>
      </c>
      <c r="N93" s="34">
        <v>0.7</v>
      </c>
      <c r="O93" s="34">
        <v>0</v>
      </c>
      <c r="P93" s="24">
        <v>2.2999999999999998</v>
      </c>
      <c r="Q93" s="24">
        <v>2.2999999999999998</v>
      </c>
      <c r="R93" s="24">
        <v>0.6</v>
      </c>
      <c r="S93" s="24">
        <v>0.4</v>
      </c>
      <c r="T93" s="24">
        <v>3.7</v>
      </c>
      <c r="U93" s="24">
        <v>0.5</v>
      </c>
      <c r="V93" s="24">
        <v>0.4</v>
      </c>
      <c r="W93" s="24">
        <v>0</v>
      </c>
      <c r="X93" s="24">
        <v>0.8</v>
      </c>
      <c r="Y93" s="24">
        <v>0.4</v>
      </c>
      <c r="Z93" s="24">
        <v>0.8</v>
      </c>
      <c r="AA93" s="24">
        <v>0.1</v>
      </c>
      <c r="AB93" s="24">
        <v>1</v>
      </c>
      <c r="AC93" s="24">
        <v>0.5</v>
      </c>
      <c r="AD93" s="24">
        <v>39.5</v>
      </c>
      <c r="AE93" s="24">
        <v>76.5</v>
      </c>
      <c r="AF93" s="24">
        <v>0.8</v>
      </c>
      <c r="AG93" s="24">
        <v>2.1</v>
      </c>
      <c r="AH93" s="24">
        <v>0</v>
      </c>
      <c r="AI93" s="36" t="s">
        <v>37</v>
      </c>
      <c r="AJ93" s="35" t="s">
        <v>37</v>
      </c>
    </row>
    <row r="94" spans="1:36" ht="17.399999999999999" x14ac:dyDescent="0.3">
      <c r="A94" s="26" t="s">
        <v>256</v>
      </c>
      <c r="B94" s="15" t="s">
        <v>255</v>
      </c>
      <c r="C94" s="15" t="s">
        <v>119</v>
      </c>
      <c r="D94" s="19" t="s">
        <v>47</v>
      </c>
      <c r="E94" s="39">
        <v>29</v>
      </c>
      <c r="F94" s="35">
        <v>1</v>
      </c>
      <c r="G94" s="34">
        <v>1</v>
      </c>
      <c r="H94" s="34">
        <v>0</v>
      </c>
      <c r="I94" s="31">
        <f t="shared" si="4"/>
        <v>3.3333333333333333E-2</v>
      </c>
      <c r="J94" s="34">
        <f t="shared" si="5"/>
        <v>0</v>
      </c>
      <c r="K94" s="34">
        <v>3</v>
      </c>
      <c r="L94" s="34">
        <v>0</v>
      </c>
      <c r="M94" s="34">
        <v>0.6</v>
      </c>
      <c r="N94" s="34">
        <v>1.4</v>
      </c>
      <c r="O94" s="34">
        <v>0</v>
      </c>
      <c r="P94" s="15">
        <v>3</v>
      </c>
      <c r="Q94" s="15">
        <v>2.7</v>
      </c>
      <c r="R94" s="15">
        <v>1.4</v>
      </c>
      <c r="S94" s="15">
        <v>0</v>
      </c>
      <c r="T94" s="15">
        <v>2.6</v>
      </c>
      <c r="U94" s="15">
        <v>1.2</v>
      </c>
      <c r="V94" s="15">
        <v>0.5</v>
      </c>
      <c r="W94" s="15">
        <v>0</v>
      </c>
      <c r="X94" s="15">
        <v>0.4</v>
      </c>
      <c r="Y94" s="15">
        <v>0.6</v>
      </c>
      <c r="Z94" s="15">
        <v>0.5</v>
      </c>
      <c r="AA94" s="15">
        <v>0</v>
      </c>
      <c r="AB94" s="15">
        <v>1.2</v>
      </c>
      <c r="AC94" s="15">
        <v>0.8</v>
      </c>
      <c r="AD94" s="15">
        <v>42.3</v>
      </c>
      <c r="AE94" s="15">
        <v>75.400000000000006</v>
      </c>
      <c r="AF94" s="15">
        <v>0</v>
      </c>
      <c r="AG94" s="15">
        <v>3</v>
      </c>
      <c r="AH94" s="15">
        <v>0.1</v>
      </c>
      <c r="AI94" s="36" t="s">
        <v>37</v>
      </c>
      <c r="AJ94" s="35" t="s">
        <v>37</v>
      </c>
    </row>
    <row r="96" spans="1:36" ht="17.399999999999999" x14ac:dyDescent="0.3">
      <c r="A96" s="56" t="s">
        <v>267</v>
      </c>
      <c r="B96" s="15" t="s">
        <v>268</v>
      </c>
      <c r="C96" s="15" t="s">
        <v>269</v>
      </c>
      <c r="D96" s="57" t="s">
        <v>54</v>
      </c>
      <c r="E96" s="35">
        <v>6</v>
      </c>
      <c r="F96" s="35">
        <v>0</v>
      </c>
      <c r="G96" s="34">
        <v>4</v>
      </c>
      <c r="H96" s="34">
        <v>1</v>
      </c>
      <c r="I96" s="34">
        <f t="shared" ref="I96" si="6">G96/(F96+E96)</f>
        <v>0.66666666666666663</v>
      </c>
      <c r="J96" s="34">
        <f t="shared" ref="J96" si="7">H96/(F96+E96)</f>
        <v>0.16666666666666666</v>
      </c>
      <c r="K96" s="34">
        <v>0</v>
      </c>
      <c r="L96" s="34">
        <v>0</v>
      </c>
      <c r="M96" s="34">
        <v>3.2</v>
      </c>
      <c r="N96" s="34">
        <v>0</v>
      </c>
      <c r="O96" s="34">
        <v>4</v>
      </c>
      <c r="P96" s="15">
        <v>1.7</v>
      </c>
      <c r="Q96" s="15">
        <v>0.3</v>
      </c>
      <c r="R96" s="15">
        <v>0.8</v>
      </c>
      <c r="S96" s="15">
        <v>0</v>
      </c>
      <c r="T96" s="15">
        <v>0</v>
      </c>
      <c r="U96" s="15">
        <v>0.3</v>
      </c>
      <c r="V96" s="15">
        <v>0</v>
      </c>
      <c r="W96" s="15">
        <v>0</v>
      </c>
      <c r="X96" s="15">
        <v>3.5</v>
      </c>
      <c r="Y96" s="15">
        <v>6.5</v>
      </c>
      <c r="Z96" s="15">
        <v>2.7</v>
      </c>
      <c r="AA96" s="15">
        <v>0.5</v>
      </c>
      <c r="AB96" s="15">
        <v>3.5</v>
      </c>
      <c r="AC96" s="15">
        <v>1.2</v>
      </c>
      <c r="AD96" s="15">
        <v>42</v>
      </c>
      <c r="AE96" s="15">
        <v>81.7</v>
      </c>
      <c r="AF96" s="15">
        <v>1.3</v>
      </c>
      <c r="AG96" s="15">
        <v>1.8</v>
      </c>
      <c r="AH96" s="15">
        <v>0.7</v>
      </c>
    </row>
    <row r="97" spans="1:40" x14ac:dyDescent="0.3">
      <c r="A97" s="1" t="s">
        <v>0</v>
      </c>
      <c r="B97" s="10" t="s">
        <v>112</v>
      </c>
      <c r="C97" s="11" t="s">
        <v>113</v>
      </c>
      <c r="D97" s="1" t="s">
        <v>1</v>
      </c>
      <c r="E97" s="1" t="s">
        <v>2</v>
      </c>
      <c r="F97" s="1" t="s">
        <v>3</v>
      </c>
      <c r="G97" s="1" t="s">
        <v>4</v>
      </c>
      <c r="H97" s="1" t="s">
        <v>5</v>
      </c>
      <c r="I97" s="1" t="s">
        <v>257</v>
      </c>
      <c r="J97" s="1" t="s">
        <v>258</v>
      </c>
      <c r="K97" s="1" t="s">
        <v>6</v>
      </c>
      <c r="L97" s="1" t="s">
        <v>7</v>
      </c>
      <c r="M97" s="1" t="s">
        <v>8</v>
      </c>
      <c r="N97" s="1" t="s">
        <v>9</v>
      </c>
      <c r="O97" s="13" t="s">
        <v>10</v>
      </c>
      <c r="P97" s="1" t="s">
        <v>11</v>
      </c>
      <c r="Q97" s="1" t="s">
        <v>12</v>
      </c>
      <c r="R97" s="1" t="s">
        <v>13</v>
      </c>
      <c r="S97" s="1" t="s">
        <v>14</v>
      </c>
      <c r="T97" s="1" t="s">
        <v>15</v>
      </c>
      <c r="U97" s="1" t="s">
        <v>16</v>
      </c>
      <c r="V97" s="1" t="s">
        <v>17</v>
      </c>
      <c r="W97" s="1" t="s">
        <v>18</v>
      </c>
      <c r="X97" s="1" t="s">
        <v>19</v>
      </c>
      <c r="Y97" s="1" t="s">
        <v>20</v>
      </c>
      <c r="Z97" s="1" t="s">
        <v>21</v>
      </c>
      <c r="AA97" s="1" t="s">
        <v>22</v>
      </c>
      <c r="AB97" s="1" t="s">
        <v>23</v>
      </c>
      <c r="AC97" s="1" t="s">
        <v>24</v>
      </c>
      <c r="AD97" s="1" t="s">
        <v>25</v>
      </c>
      <c r="AE97" s="1" t="s">
        <v>26</v>
      </c>
      <c r="AF97" s="1" t="s">
        <v>27</v>
      </c>
      <c r="AG97" s="1" t="s">
        <v>28</v>
      </c>
      <c r="AH97" s="1" t="s">
        <v>29</v>
      </c>
      <c r="AI97" s="2" t="s">
        <v>30</v>
      </c>
      <c r="AJ97" s="41" t="s">
        <v>31</v>
      </c>
      <c r="AK97" s="12"/>
      <c r="AL97" s="12"/>
      <c r="AM97" s="12"/>
      <c r="AN97" s="12"/>
    </row>
    <row r="98" spans="1:40" x14ac:dyDescent="0.3">
      <c r="I98">
        <f>I96*47</f>
        <v>31.333333333333332</v>
      </c>
      <c r="J98">
        <f>J96*47</f>
        <v>7.833333333333333</v>
      </c>
    </row>
    <row r="99" spans="1:40" x14ac:dyDescent="0.3">
      <c r="A99" s="5" t="s">
        <v>65</v>
      </c>
      <c r="C99" s="6" t="s">
        <v>66</v>
      </c>
      <c r="D99" s="6"/>
      <c r="E99" s="7" t="s">
        <v>67</v>
      </c>
      <c r="F99" s="7"/>
      <c r="G99" s="8" t="s">
        <v>68</v>
      </c>
      <c r="H99" s="8"/>
      <c r="I99" s="8"/>
      <c r="J99" s="8"/>
    </row>
    <row r="100" spans="1:40" x14ac:dyDescent="0.3">
      <c r="A100" s="9" t="s">
        <v>2</v>
      </c>
      <c r="C100" t="s">
        <v>69</v>
      </c>
    </row>
    <row r="101" spans="1:40" x14ac:dyDescent="0.3">
      <c r="A101" s="9" t="s">
        <v>3</v>
      </c>
      <c r="C101" t="s">
        <v>70</v>
      </c>
    </row>
    <row r="102" spans="1:40" x14ac:dyDescent="0.3">
      <c r="A102" s="7" t="s">
        <v>4</v>
      </c>
      <c r="C102" t="s">
        <v>71</v>
      </c>
    </row>
    <row r="103" spans="1:40" x14ac:dyDescent="0.3">
      <c r="A103" s="7" t="s">
        <v>5</v>
      </c>
      <c r="C103" t="s">
        <v>72</v>
      </c>
    </row>
    <row r="104" spans="1:40" x14ac:dyDescent="0.3">
      <c r="A104" s="8" t="s">
        <v>6</v>
      </c>
      <c r="C104" t="s">
        <v>73</v>
      </c>
    </row>
    <row r="105" spans="1:40" x14ac:dyDescent="0.3">
      <c r="A105" s="8" t="s">
        <v>7</v>
      </c>
      <c r="C105" t="s">
        <v>74</v>
      </c>
    </row>
    <row r="106" spans="1:40" x14ac:dyDescent="0.3">
      <c r="A106" s="9" t="s">
        <v>8</v>
      </c>
      <c r="C106" t="s">
        <v>75</v>
      </c>
    </row>
    <row r="107" spans="1:40" x14ac:dyDescent="0.3">
      <c r="A107" s="7" t="s">
        <v>9</v>
      </c>
      <c r="C107" t="s">
        <v>76</v>
      </c>
    </row>
    <row r="108" spans="1:40" x14ac:dyDescent="0.3">
      <c r="A108" s="14" t="s">
        <v>10</v>
      </c>
      <c r="C108" t="s">
        <v>77</v>
      </c>
    </row>
    <row r="109" spans="1:40" x14ac:dyDescent="0.3">
      <c r="A109" s="7" t="s">
        <v>11</v>
      </c>
      <c r="C109" t="s">
        <v>78</v>
      </c>
    </row>
    <row r="110" spans="1:40" x14ac:dyDescent="0.3">
      <c r="A110" s="7" t="s">
        <v>12</v>
      </c>
      <c r="C110" t="s">
        <v>79</v>
      </c>
    </row>
    <row r="111" spans="1:40" x14ac:dyDescent="0.3">
      <c r="A111" s="9" t="s">
        <v>13</v>
      </c>
      <c r="C111" t="s">
        <v>80</v>
      </c>
    </row>
    <row r="112" spans="1:40" x14ac:dyDescent="0.3">
      <c r="A112" s="7" t="s">
        <v>14</v>
      </c>
      <c r="C112" t="s">
        <v>81</v>
      </c>
    </row>
    <row r="113" spans="1:3" x14ac:dyDescent="0.3">
      <c r="A113" s="7" t="s">
        <v>15</v>
      </c>
      <c r="C113" t="s">
        <v>82</v>
      </c>
    </row>
    <row r="114" spans="1:3" x14ac:dyDescent="0.3">
      <c r="A114" s="8" t="s">
        <v>16</v>
      </c>
      <c r="C114" t="s">
        <v>83</v>
      </c>
    </row>
    <row r="115" spans="1:3" x14ac:dyDescent="0.3">
      <c r="A115" s="7" t="s">
        <v>17</v>
      </c>
      <c r="C115" t="s">
        <v>84</v>
      </c>
    </row>
    <row r="116" spans="1:3" x14ac:dyDescent="0.3">
      <c r="A116" s="8" t="s">
        <v>18</v>
      </c>
      <c r="C116" t="s">
        <v>85</v>
      </c>
    </row>
    <row r="117" spans="1:3" x14ac:dyDescent="0.3">
      <c r="A117" s="7" t="s">
        <v>19</v>
      </c>
      <c r="C117" t="s">
        <v>86</v>
      </c>
    </row>
    <row r="118" spans="1:3" x14ac:dyDescent="0.3">
      <c r="A118" s="7" t="s">
        <v>20</v>
      </c>
      <c r="C118" t="s">
        <v>87</v>
      </c>
    </row>
    <row r="119" spans="1:3" x14ac:dyDescent="0.3">
      <c r="A119" s="7" t="s">
        <v>21</v>
      </c>
      <c r="C119" t="s">
        <v>88</v>
      </c>
    </row>
    <row r="120" spans="1:3" x14ac:dyDescent="0.3">
      <c r="A120" s="8" t="s">
        <v>22</v>
      </c>
      <c r="C120" t="s">
        <v>89</v>
      </c>
    </row>
    <row r="121" spans="1:3" x14ac:dyDescent="0.3">
      <c r="A121" s="9" t="s">
        <v>23</v>
      </c>
      <c r="C121" t="s">
        <v>90</v>
      </c>
    </row>
    <row r="122" spans="1:3" x14ac:dyDescent="0.3">
      <c r="A122" s="8" t="s">
        <v>24</v>
      </c>
      <c r="C122" t="s">
        <v>91</v>
      </c>
    </row>
    <row r="123" spans="1:3" x14ac:dyDescent="0.3">
      <c r="A123" s="7" t="s">
        <v>92</v>
      </c>
      <c r="C123" t="s">
        <v>93</v>
      </c>
    </row>
    <row r="124" spans="1:3" x14ac:dyDescent="0.3">
      <c r="A124" s="7" t="s">
        <v>26</v>
      </c>
      <c r="C124" t="s">
        <v>94</v>
      </c>
    </row>
    <row r="125" spans="1:3" x14ac:dyDescent="0.3">
      <c r="A125" s="7" t="s">
        <v>27</v>
      </c>
      <c r="C125" t="s">
        <v>95</v>
      </c>
    </row>
    <row r="126" spans="1:3" x14ac:dyDescent="0.3">
      <c r="A126" s="7" t="s">
        <v>28</v>
      </c>
      <c r="C126" t="s">
        <v>96</v>
      </c>
    </row>
    <row r="127" spans="1:3" x14ac:dyDescent="0.3">
      <c r="A127" s="7" t="s">
        <v>29</v>
      </c>
      <c r="C127" t="s">
        <v>97</v>
      </c>
    </row>
    <row r="128" spans="1:3" x14ac:dyDescent="0.3">
      <c r="A128" s="7" t="s">
        <v>98</v>
      </c>
      <c r="C128" t="s">
        <v>99</v>
      </c>
    </row>
    <row r="129" spans="1:14" x14ac:dyDescent="0.3">
      <c r="A129" s="8" t="s">
        <v>100</v>
      </c>
      <c r="C129" t="s">
        <v>101</v>
      </c>
    </row>
    <row r="131" spans="1:14" x14ac:dyDescent="0.3">
      <c r="A131" s="5" t="s">
        <v>102</v>
      </c>
      <c r="C131" s="4" t="s">
        <v>103</v>
      </c>
      <c r="D131" s="4"/>
      <c r="E131" s="4"/>
      <c r="F131" s="4" t="s">
        <v>104</v>
      </c>
      <c r="G131" s="4"/>
      <c r="H131" s="4"/>
      <c r="I131" s="4"/>
      <c r="J131" s="4"/>
      <c r="K131" s="4"/>
      <c r="L131" s="4" t="s">
        <v>105</v>
      </c>
      <c r="M131" s="4"/>
      <c r="N131" s="4"/>
    </row>
    <row r="132" spans="1:14" x14ac:dyDescent="0.3">
      <c r="C132" s="4" t="s">
        <v>106</v>
      </c>
      <c r="D132" s="4"/>
      <c r="E132" s="4"/>
      <c r="F132" s="4" t="s">
        <v>107</v>
      </c>
      <c r="G132" s="4"/>
      <c r="H132" s="4"/>
      <c r="I132" s="4"/>
      <c r="J132" s="4"/>
      <c r="K132" s="4"/>
      <c r="L132" s="4" t="s">
        <v>108</v>
      </c>
      <c r="M132" s="4"/>
      <c r="N132" s="4"/>
    </row>
    <row r="133" spans="1:14" x14ac:dyDescent="0.3">
      <c r="C133" s="4" t="s">
        <v>109</v>
      </c>
      <c r="D133" s="4"/>
      <c r="E133" s="4"/>
      <c r="F133" s="4" t="s">
        <v>110</v>
      </c>
      <c r="G133" s="4"/>
      <c r="H133" s="4"/>
      <c r="I133" s="4"/>
      <c r="J133" s="4"/>
      <c r="K133" s="4"/>
      <c r="L133" s="4" t="s">
        <v>111</v>
      </c>
      <c r="M133" s="4"/>
      <c r="N133" s="4"/>
    </row>
    <row r="135" spans="1:14" x14ac:dyDescent="0.3">
      <c r="A135" t="s">
        <v>259</v>
      </c>
      <c r="B135" t="s">
        <v>261</v>
      </c>
    </row>
    <row r="136" spans="1:14" x14ac:dyDescent="0.3">
      <c r="B136" t="s">
        <v>260</v>
      </c>
    </row>
    <row r="137" spans="1:14" x14ac:dyDescent="0.3">
      <c r="B137" t="s">
        <v>262</v>
      </c>
    </row>
    <row r="138" spans="1:14" x14ac:dyDescent="0.3">
      <c r="B138" t="s">
        <v>263</v>
      </c>
    </row>
    <row r="139" spans="1:14" x14ac:dyDescent="0.3">
      <c r="B139" t="s">
        <v>264</v>
      </c>
    </row>
    <row r="140" spans="1:14" x14ac:dyDescent="0.3">
      <c r="B140" t="s">
        <v>265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topLeftCell="A73" zoomScale="60" zoomScaleNormal="60" workbookViewId="0">
      <selection sqref="A1:AD94"/>
    </sheetView>
  </sheetViews>
  <sheetFormatPr defaultRowHeight="14.4" x14ac:dyDescent="0.3"/>
  <sheetData>
    <row r="1" spans="1:30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257</v>
      </c>
      <c r="F1" s="1" t="s">
        <v>258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7.399999999999999" x14ac:dyDescent="0.3">
      <c r="A2" s="30">
        <v>58</v>
      </c>
      <c r="B2" s="31">
        <v>4</v>
      </c>
      <c r="C2" s="31">
        <v>64</v>
      </c>
      <c r="D2" s="31">
        <v>15</v>
      </c>
      <c r="E2" s="31">
        <f t="shared" ref="E2:E65" si="0">C2/(B2+A2)</f>
        <v>1.032258064516129</v>
      </c>
      <c r="F2" s="31">
        <f t="shared" ref="F2:F65" si="1">D2/(B2+A2)</f>
        <v>0.24193548387096775</v>
      </c>
      <c r="G2" s="31">
        <v>13</v>
      </c>
      <c r="H2" s="31">
        <v>0</v>
      </c>
      <c r="I2" s="31">
        <v>7.0870967741935491</v>
      </c>
      <c r="J2" s="31">
        <v>1.6322580645161291</v>
      </c>
      <c r="K2" s="31">
        <v>19</v>
      </c>
      <c r="L2" s="31">
        <v>0.52903225806451615</v>
      </c>
      <c r="M2" s="31">
        <v>0.26129032258064511</v>
      </c>
      <c r="N2" s="31">
        <v>0.76129032258064522</v>
      </c>
      <c r="O2" s="31">
        <v>2.5806451612903226E-2</v>
      </c>
      <c r="P2" s="31">
        <v>0.67419354838709677</v>
      </c>
      <c r="Q2" s="31">
        <v>0.20967741935483875</v>
      </c>
      <c r="R2" s="31">
        <v>2.5806451612903226E-2</v>
      </c>
      <c r="S2" s="31">
        <v>1</v>
      </c>
      <c r="T2" s="31">
        <v>1.7161290322580645</v>
      </c>
      <c r="U2" s="31">
        <v>1.8548387096774193</v>
      </c>
      <c r="V2" s="31">
        <v>2.32258064516129</v>
      </c>
      <c r="W2" s="31">
        <v>1.0870967741935484</v>
      </c>
      <c r="X2" s="31">
        <v>1.732258064516129</v>
      </c>
      <c r="Y2" s="31">
        <v>1.7645161290322577</v>
      </c>
      <c r="Z2" s="31">
        <v>33.829032258064515</v>
      </c>
      <c r="AA2" s="31">
        <v>78.380645161290317</v>
      </c>
      <c r="AB2" s="31">
        <v>0.27419354838709675</v>
      </c>
      <c r="AC2" s="31">
        <v>0.71612903225806457</v>
      </c>
      <c r="AD2" s="31">
        <v>0.18387096774193545</v>
      </c>
    </row>
    <row r="3" spans="1:30" ht="17.399999999999999" x14ac:dyDescent="0.3">
      <c r="A3" s="33">
        <v>47</v>
      </c>
      <c r="B3" s="34">
        <v>7</v>
      </c>
      <c r="C3" s="34">
        <v>62</v>
      </c>
      <c r="D3" s="34">
        <v>18</v>
      </c>
      <c r="E3" s="31">
        <f t="shared" si="0"/>
        <v>1.1481481481481481</v>
      </c>
      <c r="F3" s="31">
        <f t="shared" si="1"/>
        <v>0.33333333333333331</v>
      </c>
      <c r="G3" s="34">
        <v>1</v>
      </c>
      <c r="H3" s="34">
        <v>0</v>
      </c>
      <c r="I3" s="34">
        <v>4.7740740740740746</v>
      </c>
      <c r="J3" s="34">
        <v>0.22037037037037038</v>
      </c>
      <c r="K3" s="34">
        <v>29</v>
      </c>
      <c r="L3" s="34">
        <v>0.57962962962962972</v>
      </c>
      <c r="M3" s="34">
        <v>0.3</v>
      </c>
      <c r="N3" s="34">
        <v>0.35925925925925928</v>
      </c>
      <c r="O3" s="34">
        <v>0</v>
      </c>
      <c r="P3" s="34">
        <v>0</v>
      </c>
      <c r="Q3" s="34">
        <v>0.2388888888888889</v>
      </c>
      <c r="R3" s="34">
        <v>0</v>
      </c>
      <c r="S3" s="34">
        <v>0</v>
      </c>
      <c r="T3" s="34">
        <v>1.5018518518518518</v>
      </c>
      <c r="U3" s="34">
        <v>3.494444444444444</v>
      </c>
      <c r="V3" s="34">
        <v>2.1574074074074074</v>
      </c>
      <c r="W3" s="34">
        <v>0.43888888888888888</v>
      </c>
      <c r="X3" s="34">
        <v>2.4370370370370371</v>
      </c>
      <c r="Y3" s="34">
        <v>1.1166666666666667</v>
      </c>
      <c r="Z3" s="34">
        <v>53.268518518518519</v>
      </c>
      <c r="AA3" s="34">
        <v>85.30185185185185</v>
      </c>
      <c r="AB3" s="34">
        <v>0.22037037037037038</v>
      </c>
      <c r="AC3" s="34">
        <v>1.7537037037037038</v>
      </c>
      <c r="AD3" s="34">
        <v>0.37962962962962965</v>
      </c>
    </row>
    <row r="4" spans="1:30" ht="17.399999999999999" x14ac:dyDescent="0.3">
      <c r="A4" s="33">
        <v>46</v>
      </c>
      <c r="B4" s="34">
        <v>6</v>
      </c>
      <c r="C4" s="34">
        <v>17</v>
      </c>
      <c r="D4" s="34">
        <v>23</v>
      </c>
      <c r="E4" s="31">
        <f t="shared" si="0"/>
        <v>0.32692307692307693</v>
      </c>
      <c r="F4" s="31">
        <f t="shared" si="1"/>
        <v>0.44230769230769229</v>
      </c>
      <c r="G4" s="34">
        <v>6</v>
      </c>
      <c r="H4" s="34">
        <v>0</v>
      </c>
      <c r="I4" s="34">
        <v>2.2999999999999998</v>
      </c>
      <c r="J4" s="34">
        <v>0.44615384615384612</v>
      </c>
      <c r="K4" s="34">
        <v>18</v>
      </c>
      <c r="L4" s="34">
        <v>1.0692307692307694</v>
      </c>
      <c r="M4" s="34">
        <v>0.9884615384615385</v>
      </c>
      <c r="N4" s="34">
        <v>1.0480769230769231</v>
      </c>
      <c r="O4" s="34">
        <v>2.5000000000000001E-2</v>
      </c>
      <c r="P4" s="34">
        <v>0.11730769230769234</v>
      </c>
      <c r="Q4" s="34">
        <v>1.1423076923076922</v>
      </c>
      <c r="R4" s="34">
        <v>7.6923076923076927E-2</v>
      </c>
      <c r="S4" s="34">
        <v>0</v>
      </c>
      <c r="T4" s="34">
        <v>2.7557692307692307</v>
      </c>
      <c r="U4" s="34">
        <v>4.3903846153846153</v>
      </c>
      <c r="V4" s="34">
        <v>2.3326923076923078</v>
      </c>
      <c r="W4" s="34">
        <v>0.43076923076923079</v>
      </c>
      <c r="X4" s="34">
        <v>3.2442307692307688</v>
      </c>
      <c r="Y4" s="34">
        <v>1.4153846153846155</v>
      </c>
      <c r="Z4" s="34">
        <v>52.973076923076924</v>
      </c>
      <c r="AA4" s="34">
        <v>86.026923076923083</v>
      </c>
      <c r="AB4" s="34">
        <v>1.3923076923076925</v>
      </c>
      <c r="AC4" s="34">
        <v>2.9153846153846152</v>
      </c>
      <c r="AD4" s="34">
        <v>0.30192307692307691</v>
      </c>
    </row>
    <row r="5" spans="1:30" ht="17.399999999999999" x14ac:dyDescent="0.3">
      <c r="A5" s="33">
        <v>60</v>
      </c>
      <c r="B5" s="34">
        <v>1</v>
      </c>
      <c r="C5" s="34">
        <v>48</v>
      </c>
      <c r="D5" s="34">
        <v>21</v>
      </c>
      <c r="E5" s="31">
        <f t="shared" si="0"/>
        <v>0.78688524590163933</v>
      </c>
      <c r="F5" s="31">
        <f t="shared" si="1"/>
        <v>0.34426229508196721</v>
      </c>
      <c r="G5" s="34">
        <v>14</v>
      </c>
      <c r="H5" s="34">
        <v>2</v>
      </c>
      <c r="I5" s="34">
        <v>4.6737704918032783</v>
      </c>
      <c r="J5" s="34">
        <v>2.1327868852459018</v>
      </c>
      <c r="K5" s="34">
        <v>19</v>
      </c>
      <c r="L5" s="34">
        <v>0.55573770491803276</v>
      </c>
      <c r="M5" s="34">
        <v>0.4</v>
      </c>
      <c r="N5" s="34">
        <v>2.0770491803278688</v>
      </c>
      <c r="O5" s="34">
        <v>0</v>
      </c>
      <c r="P5" s="34">
        <v>0.94098360655737689</v>
      </c>
      <c r="Q5" s="34">
        <v>0.36721311475409835</v>
      </c>
      <c r="R5" s="34">
        <v>8.5245901639344271E-2</v>
      </c>
      <c r="S5" s="34">
        <v>0</v>
      </c>
      <c r="T5" s="34">
        <v>1.9180327868852458</v>
      </c>
      <c r="U5" s="34">
        <v>0.78524590163934427</v>
      </c>
      <c r="V5" s="34">
        <v>1.2967213114754097</v>
      </c>
      <c r="W5" s="34">
        <v>1.6147540983606561</v>
      </c>
      <c r="X5" s="34">
        <v>2.1442622950819672</v>
      </c>
      <c r="Y5" s="34">
        <v>2.4672131147540988</v>
      </c>
      <c r="Z5" s="34">
        <v>41.552459016393435</v>
      </c>
      <c r="AA5" s="34">
        <v>74.493442622950823</v>
      </c>
      <c r="AB5" s="34">
        <v>0.32950819672131143</v>
      </c>
      <c r="AC5" s="34">
        <v>1.7213114754098362</v>
      </c>
      <c r="AD5" s="34">
        <v>0.32950819672131149</v>
      </c>
    </row>
    <row r="6" spans="1:30" ht="17.399999999999999" x14ac:dyDescent="0.3">
      <c r="A6" s="33">
        <v>36</v>
      </c>
      <c r="B6" s="34">
        <v>2</v>
      </c>
      <c r="C6" s="34">
        <v>22</v>
      </c>
      <c r="D6" s="34">
        <v>16</v>
      </c>
      <c r="E6" s="31">
        <f t="shared" si="0"/>
        <v>0.57894736842105265</v>
      </c>
      <c r="F6" s="31">
        <f>D6/(B6+A6)</f>
        <v>0.42105263157894735</v>
      </c>
      <c r="G6" s="34">
        <v>6</v>
      </c>
      <c r="H6" s="34">
        <v>0</v>
      </c>
      <c r="I6" s="34">
        <v>3</v>
      </c>
      <c r="J6" s="34">
        <v>0.64999999999999991</v>
      </c>
      <c r="K6" s="34">
        <v>4</v>
      </c>
      <c r="L6" s="34">
        <v>1</v>
      </c>
      <c r="M6" s="34">
        <v>0.35</v>
      </c>
      <c r="N6" s="34">
        <v>1.9</v>
      </c>
      <c r="O6" s="34">
        <v>0</v>
      </c>
      <c r="P6" s="34">
        <v>0</v>
      </c>
      <c r="Q6" s="34">
        <v>0.45</v>
      </c>
      <c r="R6" s="34">
        <v>0</v>
      </c>
      <c r="S6" s="34">
        <v>0</v>
      </c>
      <c r="T6" s="34">
        <v>1.85</v>
      </c>
      <c r="U6" s="34">
        <v>3.25</v>
      </c>
      <c r="V6" s="34">
        <v>4.6000000000000005</v>
      </c>
      <c r="W6" s="34">
        <v>0.79999999999999993</v>
      </c>
      <c r="X6" s="34">
        <v>1.8</v>
      </c>
      <c r="Y6" s="34">
        <v>2.3000000000000003</v>
      </c>
      <c r="Z6" s="34">
        <v>39.65</v>
      </c>
      <c r="AA6" s="34">
        <v>83.764882943143817</v>
      </c>
      <c r="AB6" s="34">
        <v>0.55000000000000004</v>
      </c>
      <c r="AC6" s="34">
        <v>0.8</v>
      </c>
      <c r="AD6" s="34">
        <v>0.35</v>
      </c>
    </row>
    <row r="7" spans="1:30" ht="17.399999999999999" x14ac:dyDescent="0.3">
      <c r="A7" s="42">
        <v>49</v>
      </c>
      <c r="B7" s="43">
        <v>14</v>
      </c>
      <c r="C7" s="33">
        <v>5</v>
      </c>
      <c r="D7" s="34">
        <v>20</v>
      </c>
      <c r="E7" s="31">
        <f>C7/(B7+A7)</f>
        <v>7.9365079365079361E-2</v>
      </c>
      <c r="F7" s="31">
        <f>D7/(B7+A7)</f>
        <v>0.31746031746031744</v>
      </c>
      <c r="G7" s="24">
        <v>6</v>
      </c>
      <c r="H7" s="24">
        <v>0</v>
      </c>
      <c r="I7" s="24">
        <v>1.324679979518689</v>
      </c>
      <c r="J7" s="24">
        <v>4.6111395573761163E-2</v>
      </c>
      <c r="K7" s="24">
        <v>6</v>
      </c>
      <c r="L7" s="24">
        <v>1.4191500256016387</v>
      </c>
      <c r="M7" s="24">
        <v>0.54864311315924219</v>
      </c>
      <c r="N7" s="24">
        <v>0.61341525857654888</v>
      </c>
      <c r="O7" s="24">
        <v>0</v>
      </c>
      <c r="P7" s="24">
        <v>0.30762928827444952</v>
      </c>
      <c r="Q7" s="24">
        <v>0.49278033794162829</v>
      </c>
      <c r="R7" s="24">
        <v>8.0952380952380942E-2</v>
      </c>
      <c r="S7" s="24">
        <v>0</v>
      </c>
      <c r="T7" s="24">
        <v>1.3760368663594471</v>
      </c>
      <c r="U7" s="24">
        <v>2.5180235535074247</v>
      </c>
      <c r="V7" s="24">
        <v>1.7273425499231949</v>
      </c>
      <c r="W7" s="24">
        <v>6.5335381464413728E-2</v>
      </c>
      <c r="X7" s="24">
        <v>1.4759856630824371</v>
      </c>
      <c r="Y7" s="24">
        <v>0.77347670250896039</v>
      </c>
      <c r="Z7" s="24">
        <v>74.141269841269846</v>
      </c>
      <c r="AA7" s="24">
        <v>91.047554280870855</v>
      </c>
      <c r="AB7" s="24">
        <v>0.12882744495647719</v>
      </c>
      <c r="AC7" s="24">
        <v>3.2256528417818742</v>
      </c>
      <c r="AD7" s="24">
        <v>0.51822836661546334</v>
      </c>
    </row>
    <row r="8" spans="1:30" ht="17.399999999999999" x14ac:dyDescent="0.3">
      <c r="A8" s="33">
        <v>50</v>
      </c>
      <c r="B8" s="34">
        <v>5</v>
      </c>
      <c r="C8" s="34">
        <v>36</v>
      </c>
      <c r="D8" s="34">
        <v>10</v>
      </c>
      <c r="E8" s="31">
        <f t="shared" si="0"/>
        <v>0.65454545454545454</v>
      </c>
      <c r="F8" s="31">
        <f t="shared" si="1"/>
        <v>0.18181818181818182</v>
      </c>
      <c r="G8" s="34">
        <v>9</v>
      </c>
      <c r="H8" s="34">
        <v>0</v>
      </c>
      <c r="I8" s="34">
        <v>3.5381818181818181</v>
      </c>
      <c r="J8" s="34">
        <v>1.2654545454545456</v>
      </c>
      <c r="K8" s="34">
        <v>12</v>
      </c>
      <c r="L8" s="34">
        <v>0.60181818181818181</v>
      </c>
      <c r="M8" s="34">
        <v>0.33818181818181814</v>
      </c>
      <c r="N8" s="34">
        <v>1.1363636363636365</v>
      </c>
      <c r="O8" s="34">
        <v>0</v>
      </c>
      <c r="P8" s="34">
        <v>1.2272727272727273</v>
      </c>
      <c r="Q8" s="34">
        <v>0.21090909090909091</v>
      </c>
      <c r="R8" s="34">
        <v>0.16</v>
      </c>
      <c r="S8" s="34">
        <v>0</v>
      </c>
      <c r="T8" s="34">
        <v>1.5672727272727272</v>
      </c>
      <c r="U8" s="34">
        <v>0.76</v>
      </c>
      <c r="V8" s="34">
        <v>1.2163636363636363</v>
      </c>
      <c r="W8" s="34">
        <v>1.1309090909090909</v>
      </c>
      <c r="X8" s="34">
        <v>1.9418181818181819</v>
      </c>
      <c r="Y8" s="34">
        <v>1.229090909090909</v>
      </c>
      <c r="Z8" s="34">
        <v>25.412727272727274</v>
      </c>
      <c r="AA8" s="34">
        <v>79.487272727272725</v>
      </c>
      <c r="AB8" s="34">
        <v>1.0763636363636364</v>
      </c>
      <c r="AC8" s="34">
        <v>1.0327272727272727</v>
      </c>
      <c r="AD8" s="34">
        <v>9.0909090909090912E-2</v>
      </c>
    </row>
    <row r="9" spans="1:30" ht="17.399999999999999" x14ac:dyDescent="0.3">
      <c r="A9" s="33">
        <v>27</v>
      </c>
      <c r="B9" s="34">
        <v>10</v>
      </c>
      <c r="C9" s="34">
        <v>15</v>
      </c>
      <c r="D9" s="34">
        <v>9</v>
      </c>
      <c r="E9" s="31">
        <f t="shared" si="0"/>
        <v>0.40540540540540543</v>
      </c>
      <c r="F9" s="31">
        <f t="shared" si="1"/>
        <v>0.24324324324324326</v>
      </c>
      <c r="G9" s="34">
        <v>1</v>
      </c>
      <c r="H9" s="34">
        <v>0</v>
      </c>
      <c r="I9" s="34">
        <v>3.1351351351351351</v>
      </c>
      <c r="J9" s="34">
        <v>0.45405405405405408</v>
      </c>
      <c r="K9" s="34">
        <v>5</v>
      </c>
      <c r="L9" s="34">
        <v>1.172972972972973</v>
      </c>
      <c r="M9" s="34">
        <v>0.87567567567567561</v>
      </c>
      <c r="N9" s="34">
        <v>1.0405405405405406</v>
      </c>
      <c r="O9" s="34">
        <v>0</v>
      </c>
      <c r="P9" s="34">
        <v>0.23513513513513512</v>
      </c>
      <c r="Q9" s="34">
        <v>0.90270270270270259</v>
      </c>
      <c r="R9" s="34">
        <v>3.2432432432432434E-2</v>
      </c>
      <c r="S9" s="34">
        <v>0</v>
      </c>
      <c r="T9" s="34">
        <v>1.9297297297297298</v>
      </c>
      <c r="U9" s="34">
        <v>2.4000000000000004</v>
      </c>
      <c r="V9" s="34">
        <v>1.4648648648648648</v>
      </c>
      <c r="W9" s="34">
        <v>0.51621621621621627</v>
      </c>
      <c r="X9" s="34">
        <v>1.5729729729729729</v>
      </c>
      <c r="Y9" s="34">
        <v>1.0567567567567568</v>
      </c>
      <c r="Z9" s="34">
        <v>31.29189189189189</v>
      </c>
      <c r="AA9" s="34">
        <v>83.156756756756764</v>
      </c>
      <c r="AB9" s="34">
        <v>1.0513513513513515</v>
      </c>
      <c r="AC9" s="34">
        <v>0.69729729729729728</v>
      </c>
      <c r="AD9" s="34">
        <v>0.45405405405405408</v>
      </c>
    </row>
    <row r="10" spans="1:30" ht="17.399999999999999" x14ac:dyDescent="0.3">
      <c r="A10" s="33">
        <v>49</v>
      </c>
      <c r="B10" s="34">
        <v>2</v>
      </c>
      <c r="C10" s="34">
        <v>31</v>
      </c>
      <c r="D10" s="34">
        <v>14</v>
      </c>
      <c r="E10" s="31">
        <f t="shared" si="0"/>
        <v>0.60784313725490191</v>
      </c>
      <c r="F10" s="31">
        <f t="shared" si="1"/>
        <v>0.27450980392156865</v>
      </c>
      <c r="G10" s="34">
        <v>10</v>
      </c>
      <c r="H10" s="34">
        <v>0</v>
      </c>
      <c r="I10" s="34">
        <v>4.3764705882352946</v>
      </c>
      <c r="J10" s="34">
        <v>1.5470588235294118</v>
      </c>
      <c r="K10" s="34">
        <v>14</v>
      </c>
      <c r="L10" s="34">
        <v>0.87843137254901971</v>
      </c>
      <c r="M10" s="34">
        <v>1.0529411764705883</v>
      </c>
      <c r="N10" s="34">
        <v>0.7431372549019607</v>
      </c>
      <c r="O10" s="34">
        <v>8.0392156862745104E-2</v>
      </c>
      <c r="P10" s="34">
        <v>1.4666666666666668</v>
      </c>
      <c r="Q10" s="34">
        <v>0.39019607843137255</v>
      </c>
      <c r="R10" s="34">
        <v>0.11960784313725491</v>
      </c>
      <c r="S10" s="34">
        <v>1</v>
      </c>
      <c r="T10" s="34">
        <v>2.0137254901960784</v>
      </c>
      <c r="U10" s="34">
        <v>1.6549019607843138</v>
      </c>
      <c r="V10" s="34">
        <v>1.1568627450980391</v>
      </c>
      <c r="W10" s="34">
        <v>0.29215686274509806</v>
      </c>
      <c r="X10" s="34">
        <v>1.388235294117647</v>
      </c>
      <c r="Y10" s="34">
        <v>1.527450980392157</v>
      </c>
      <c r="Z10" s="34">
        <v>32.315686274509801</v>
      </c>
      <c r="AA10" s="34">
        <v>78.612937751519823</v>
      </c>
      <c r="AB10" s="34">
        <v>1.6512605042016806</v>
      </c>
      <c r="AC10" s="34">
        <v>1.2299719887955183</v>
      </c>
      <c r="AD10" s="34">
        <v>0.17843137254901961</v>
      </c>
    </row>
    <row r="11" spans="1:30" ht="17.399999999999999" x14ac:dyDescent="0.3">
      <c r="A11" s="33">
        <v>57</v>
      </c>
      <c r="B11" s="34">
        <v>1</v>
      </c>
      <c r="C11" s="34">
        <v>9</v>
      </c>
      <c r="D11" s="34">
        <v>12</v>
      </c>
      <c r="E11" s="31">
        <f t="shared" si="0"/>
        <v>0.15517241379310345</v>
      </c>
      <c r="F11" s="34">
        <f t="shared" si="1"/>
        <v>0.20689655172413793</v>
      </c>
      <c r="G11" s="34">
        <v>10</v>
      </c>
      <c r="H11" s="34">
        <v>0</v>
      </c>
      <c r="I11" s="34">
        <v>1.9344827586206896</v>
      </c>
      <c r="J11" s="34">
        <v>0.35862068965517246</v>
      </c>
      <c r="K11" s="34">
        <v>9</v>
      </c>
      <c r="L11" s="34">
        <v>2.0551724137931036</v>
      </c>
      <c r="M11" s="34">
        <v>1.4896551724137932</v>
      </c>
      <c r="N11" s="34">
        <v>0.96724137931034493</v>
      </c>
      <c r="O11" s="34">
        <v>0</v>
      </c>
      <c r="P11" s="34">
        <v>0.4206896551724138</v>
      </c>
      <c r="Q11" s="34">
        <v>1.2551724137931037</v>
      </c>
      <c r="R11" s="34">
        <v>0.12413793103448276</v>
      </c>
      <c r="S11" s="34">
        <v>0</v>
      </c>
      <c r="T11" s="34">
        <v>2.6379310344827585</v>
      </c>
      <c r="U11" s="34">
        <v>1.1344827586206896</v>
      </c>
      <c r="V11" s="34">
        <v>1.6120689655172411</v>
      </c>
      <c r="W11" s="34">
        <v>5.5172413793103454E-2</v>
      </c>
      <c r="X11" s="34">
        <v>1.2568965517241377</v>
      </c>
      <c r="Y11" s="34">
        <v>0.5051724137931034</v>
      </c>
      <c r="Z11" s="34">
        <v>71.955172413793107</v>
      </c>
      <c r="AA11" s="34">
        <v>87.146514792209288</v>
      </c>
      <c r="AB11" s="34">
        <v>1.9775862068965517</v>
      </c>
      <c r="AC11" s="34">
        <v>9.4327586206896559</v>
      </c>
      <c r="AD11" s="34">
        <v>0.72241379310344833</v>
      </c>
    </row>
    <row r="12" spans="1:30" ht="17.399999999999999" x14ac:dyDescent="0.3">
      <c r="A12" s="33">
        <v>50</v>
      </c>
      <c r="B12" s="34">
        <v>1</v>
      </c>
      <c r="C12" s="34">
        <v>38</v>
      </c>
      <c r="D12" s="34">
        <v>1</v>
      </c>
      <c r="E12" s="31">
        <f t="shared" si="0"/>
        <v>0.74509803921568629</v>
      </c>
      <c r="F12" s="34">
        <f t="shared" si="1"/>
        <v>1.9607843137254902E-2</v>
      </c>
      <c r="G12" s="34">
        <v>12</v>
      </c>
      <c r="H12" s="34">
        <v>0</v>
      </c>
      <c r="I12" s="34">
        <v>3.4588235294117649</v>
      </c>
      <c r="J12" s="34">
        <v>1.8392156862745099</v>
      </c>
      <c r="K12" s="34">
        <v>2</v>
      </c>
      <c r="L12" s="34">
        <v>0.42156862745098039</v>
      </c>
      <c r="M12" s="34">
        <v>0.15490196078431373</v>
      </c>
      <c r="N12" s="34">
        <v>1.93921568627451</v>
      </c>
      <c r="O12" s="34">
        <v>0</v>
      </c>
      <c r="P12" s="34">
        <v>0.60588235294117643</v>
      </c>
      <c r="Q12" s="34">
        <v>6.666666666666668E-2</v>
      </c>
      <c r="R12" s="34">
        <v>9.6078431372549039E-2</v>
      </c>
      <c r="S12" s="34">
        <v>0</v>
      </c>
      <c r="T12" s="34">
        <v>0.78627450980392155</v>
      </c>
      <c r="U12" s="34">
        <v>0.89215686274509809</v>
      </c>
      <c r="V12" s="34">
        <v>2.0705882352941178</v>
      </c>
      <c r="W12" s="34">
        <v>0.94313725490196088</v>
      </c>
      <c r="X12" s="34">
        <v>2.6901960784313723</v>
      </c>
      <c r="Y12" s="34">
        <v>2.7745098039215685</v>
      </c>
      <c r="Z12" s="34">
        <v>22.62156862745098</v>
      </c>
      <c r="AA12" s="34">
        <v>81.215686274509807</v>
      </c>
      <c r="AB12" s="34">
        <v>9.6078431372549039E-2</v>
      </c>
      <c r="AC12" s="34">
        <v>0.62352941176470578</v>
      </c>
      <c r="AD12" s="34">
        <v>6.666666666666668E-2</v>
      </c>
    </row>
    <row r="13" spans="1:30" ht="17.399999999999999" x14ac:dyDescent="0.3">
      <c r="A13" s="33">
        <v>55</v>
      </c>
      <c r="B13" s="34">
        <v>0</v>
      </c>
      <c r="C13" s="34">
        <v>17</v>
      </c>
      <c r="D13" s="34">
        <v>9</v>
      </c>
      <c r="E13" s="31">
        <f t="shared" si="0"/>
        <v>0.30909090909090908</v>
      </c>
      <c r="F13" s="34">
        <f t="shared" si="1"/>
        <v>0.16363636363636364</v>
      </c>
      <c r="G13" s="34">
        <v>10</v>
      </c>
      <c r="H13" s="34">
        <v>0</v>
      </c>
      <c r="I13" s="34">
        <v>1.989090909090909</v>
      </c>
      <c r="J13" s="34">
        <v>0.91999999999999993</v>
      </c>
      <c r="K13" s="34">
        <v>2</v>
      </c>
      <c r="L13" s="34">
        <v>1.3163636363636362</v>
      </c>
      <c r="M13" s="34">
        <v>1.0145454545454546</v>
      </c>
      <c r="N13" s="34">
        <v>1.2836363636363635</v>
      </c>
      <c r="O13" s="34">
        <v>0</v>
      </c>
      <c r="P13" s="34">
        <v>0.73090909090909095</v>
      </c>
      <c r="Q13" s="34">
        <v>0.99636363636363623</v>
      </c>
      <c r="R13" s="34">
        <v>5.4545454545454543E-2</v>
      </c>
      <c r="S13" s="34">
        <v>0</v>
      </c>
      <c r="T13" s="34">
        <v>1.2872727272727271</v>
      </c>
      <c r="U13" s="34">
        <v>1.1127272727272728</v>
      </c>
      <c r="V13" s="34">
        <v>0.90909090909090906</v>
      </c>
      <c r="W13" s="34">
        <v>1.8181818181818181E-2</v>
      </c>
      <c r="X13" s="34">
        <v>1.2072727272727271</v>
      </c>
      <c r="Y13" s="34">
        <v>0.77090909090909088</v>
      </c>
      <c r="Z13" s="34">
        <v>77.541818181818172</v>
      </c>
      <c r="AA13" s="34">
        <v>89.209250749250756</v>
      </c>
      <c r="AB13" s="34">
        <v>0.13454545454545455</v>
      </c>
      <c r="AC13" s="34">
        <v>5.4909090909090912</v>
      </c>
      <c r="AD13" s="34">
        <v>0.30545454545454548</v>
      </c>
    </row>
    <row r="14" spans="1:30" ht="17.399999999999999" x14ac:dyDescent="0.3">
      <c r="A14" s="33">
        <v>57</v>
      </c>
      <c r="B14" s="34">
        <v>4</v>
      </c>
      <c r="C14" s="34">
        <v>45</v>
      </c>
      <c r="D14" s="34">
        <v>11</v>
      </c>
      <c r="E14" s="31">
        <f t="shared" si="0"/>
        <v>0.73770491803278693</v>
      </c>
      <c r="F14" s="34">
        <f t="shared" si="1"/>
        <v>0.18032786885245902</v>
      </c>
      <c r="G14" s="34">
        <v>4</v>
      </c>
      <c r="H14" s="34">
        <v>1</v>
      </c>
      <c r="I14" s="34">
        <v>3.5229508196721309</v>
      </c>
      <c r="J14" s="34">
        <v>3.3590163934426225</v>
      </c>
      <c r="K14" s="34">
        <v>11</v>
      </c>
      <c r="L14" s="34">
        <v>0.4770491803278688</v>
      </c>
      <c r="M14" s="34">
        <v>0.26557377049180331</v>
      </c>
      <c r="N14" s="34">
        <v>2.1508196721311474</v>
      </c>
      <c r="O14" s="34">
        <v>0</v>
      </c>
      <c r="P14" s="34">
        <v>0.36393442622950817</v>
      </c>
      <c r="Q14" s="34">
        <v>0.31147540983606559</v>
      </c>
      <c r="R14" s="34">
        <v>9.3442622950819676E-2</v>
      </c>
      <c r="S14" s="34">
        <v>0</v>
      </c>
      <c r="T14" s="34">
        <v>1.2754098360655739</v>
      </c>
      <c r="U14" s="34">
        <v>1.9278688524590164</v>
      </c>
      <c r="V14" s="34">
        <v>2.3016393442622949</v>
      </c>
      <c r="W14" s="34">
        <v>0.78032786885245897</v>
      </c>
      <c r="X14" s="34">
        <v>2.7491803278688525</v>
      </c>
      <c r="Y14" s="34">
        <v>2.6016393442622952</v>
      </c>
      <c r="Z14" s="34">
        <v>24.406557377049179</v>
      </c>
      <c r="AA14" s="34">
        <v>71.713114754098356</v>
      </c>
      <c r="AB14" s="34">
        <v>0.1721311475409836</v>
      </c>
      <c r="AC14" s="34">
        <v>0.45737704918032784</v>
      </c>
      <c r="AD14" s="34">
        <v>0.30655737704918035</v>
      </c>
    </row>
    <row r="15" spans="1:30" ht="17.399999999999999" x14ac:dyDescent="0.3">
      <c r="A15" s="33">
        <v>53</v>
      </c>
      <c r="B15" s="34">
        <v>2</v>
      </c>
      <c r="C15" s="34">
        <v>0</v>
      </c>
      <c r="D15" s="34">
        <v>18</v>
      </c>
      <c r="E15" s="31">
        <f t="shared" si="0"/>
        <v>0</v>
      </c>
      <c r="F15" s="34">
        <f t="shared" si="1"/>
        <v>0.32727272727272727</v>
      </c>
      <c r="G15" s="34">
        <v>3</v>
      </c>
      <c r="H15" s="34">
        <v>0</v>
      </c>
      <c r="I15" s="34">
        <v>0.49818181818181817</v>
      </c>
      <c r="J15" s="34">
        <v>0.56909090909090909</v>
      </c>
      <c r="K15" s="34">
        <v>3</v>
      </c>
      <c r="L15" s="34">
        <v>1.7927272727272727</v>
      </c>
      <c r="M15" s="34">
        <v>1.6963636363636363</v>
      </c>
      <c r="N15" s="34">
        <v>0.51636363636363636</v>
      </c>
      <c r="O15" s="34">
        <v>0.14727272727272728</v>
      </c>
      <c r="P15" s="34">
        <v>1.2327272727272727</v>
      </c>
      <c r="Q15" s="34">
        <v>1.0781818181818184</v>
      </c>
      <c r="R15" s="34">
        <v>0.13090909090909092</v>
      </c>
      <c r="S15" s="34">
        <v>0</v>
      </c>
      <c r="T15" s="34">
        <v>1.4872727272727271</v>
      </c>
      <c r="U15" s="34">
        <v>0.90909090909090906</v>
      </c>
      <c r="V15" s="34">
        <v>0.6527272727272726</v>
      </c>
      <c r="W15" s="34">
        <v>0.10545454545454547</v>
      </c>
      <c r="X15" s="34">
        <v>0.73818181818181827</v>
      </c>
      <c r="Y15" s="34">
        <v>0.29272727272727272</v>
      </c>
      <c r="Z15" s="34">
        <v>67.618181818181824</v>
      </c>
      <c r="AA15" s="34">
        <v>89.565454545454557</v>
      </c>
      <c r="AB15" s="34">
        <v>0.94181818181818167</v>
      </c>
      <c r="AC15" s="34">
        <v>4.8672727272727272</v>
      </c>
      <c r="AD15" s="34">
        <v>0.18181818181818182</v>
      </c>
    </row>
    <row r="16" spans="1:30" ht="17.399999999999999" x14ac:dyDescent="0.3">
      <c r="A16" s="33">
        <v>50</v>
      </c>
      <c r="B16" s="34">
        <v>8</v>
      </c>
      <c r="C16" s="34">
        <v>8</v>
      </c>
      <c r="D16" s="34">
        <v>13</v>
      </c>
      <c r="E16" s="31">
        <f t="shared" si="0"/>
        <v>0.13793103448275862</v>
      </c>
      <c r="F16" s="34">
        <f t="shared" si="1"/>
        <v>0.22413793103448276</v>
      </c>
      <c r="G16" s="34">
        <v>0</v>
      </c>
      <c r="H16" s="34">
        <v>0</v>
      </c>
      <c r="I16" s="34">
        <v>1.146551724137931</v>
      </c>
      <c r="J16" s="34">
        <v>6.8965517241379309E-2</v>
      </c>
      <c r="K16" s="34">
        <v>0</v>
      </c>
      <c r="L16" s="34">
        <v>0.6775862068965518</v>
      </c>
      <c r="M16" s="34">
        <v>0.7068965517241379</v>
      </c>
      <c r="N16" s="34">
        <v>6.8965517241379309E-2</v>
      </c>
      <c r="O16" s="34">
        <v>1.8965517241379314E-2</v>
      </c>
      <c r="P16" s="34">
        <v>0.34655172413793101</v>
      </c>
      <c r="Q16" s="34">
        <v>0.41551724137931034</v>
      </c>
      <c r="R16" s="34">
        <v>0</v>
      </c>
      <c r="S16" s="34">
        <v>0</v>
      </c>
      <c r="T16" s="34">
        <v>1.9827586206896555</v>
      </c>
      <c r="U16" s="34">
        <v>0.59655172413793101</v>
      </c>
      <c r="V16" s="34">
        <v>0.68448275862068964</v>
      </c>
      <c r="W16" s="34">
        <v>5.1724137931034482E-2</v>
      </c>
      <c r="X16" s="34">
        <v>0.70517241379310347</v>
      </c>
      <c r="Y16" s="34">
        <v>0.85689655172413792</v>
      </c>
      <c r="Z16" s="34">
        <v>100.42068965517241</v>
      </c>
      <c r="AA16" s="34">
        <v>94.35539254794196</v>
      </c>
      <c r="AB16" s="34">
        <v>1.0793103448275863</v>
      </c>
      <c r="AC16" s="34">
        <v>7.6000000000000005</v>
      </c>
      <c r="AD16" s="34">
        <v>0.42758620689655175</v>
      </c>
    </row>
    <row r="17" spans="1:30" ht="17.399999999999999" x14ac:dyDescent="0.3">
      <c r="A17" s="33">
        <v>46</v>
      </c>
      <c r="B17" s="34">
        <v>11</v>
      </c>
      <c r="C17" s="34">
        <v>14</v>
      </c>
      <c r="D17" s="34">
        <v>24</v>
      </c>
      <c r="E17" s="31">
        <f t="shared" si="0"/>
        <v>0.24561403508771928</v>
      </c>
      <c r="F17" s="34">
        <f t="shared" si="1"/>
        <v>0.42105263157894735</v>
      </c>
      <c r="G17" s="34">
        <v>6</v>
      </c>
      <c r="H17" s="34">
        <v>0</v>
      </c>
      <c r="I17" s="34">
        <v>1.0052631578947369</v>
      </c>
      <c r="J17" s="34">
        <v>0.20877192982456139</v>
      </c>
      <c r="K17" s="34">
        <v>6</v>
      </c>
      <c r="L17" s="34">
        <v>0.88245614035087716</v>
      </c>
      <c r="M17" s="34">
        <v>0.47719298245614034</v>
      </c>
      <c r="N17" s="34">
        <v>0.66491228070175445</v>
      </c>
      <c r="O17" s="34">
        <v>0</v>
      </c>
      <c r="P17" s="34">
        <v>4.3859649122807015E-2</v>
      </c>
      <c r="Q17" s="34">
        <v>0.57192982456140351</v>
      </c>
      <c r="R17" s="34">
        <v>2.6315789473684209E-2</v>
      </c>
      <c r="S17" s="34">
        <v>0</v>
      </c>
      <c r="T17" s="34">
        <v>2.9263157894736844</v>
      </c>
      <c r="U17" s="34">
        <v>1.1491228070175439</v>
      </c>
      <c r="V17" s="34">
        <v>1.2298245614035088</v>
      </c>
      <c r="W17" s="34">
        <v>0.46491228070175433</v>
      </c>
      <c r="X17" s="34">
        <v>1.7578947368421052</v>
      </c>
      <c r="Y17" s="34">
        <v>1.6508771929824564</v>
      </c>
      <c r="Z17" s="34">
        <v>44.987719298245615</v>
      </c>
      <c r="AA17" s="34">
        <v>85.310526315789474</v>
      </c>
      <c r="AB17" s="34">
        <v>1.3877192982456141</v>
      </c>
      <c r="AC17" s="34">
        <v>1.405263157894737</v>
      </c>
      <c r="AD17" s="34">
        <v>0.42982456140350878</v>
      </c>
    </row>
    <row r="18" spans="1:30" ht="17.399999999999999" x14ac:dyDescent="0.3">
      <c r="A18" s="33">
        <v>48</v>
      </c>
      <c r="B18" s="34">
        <v>2</v>
      </c>
      <c r="C18" s="34">
        <v>10</v>
      </c>
      <c r="D18" s="34">
        <v>8</v>
      </c>
      <c r="E18" s="31">
        <f t="shared" si="0"/>
        <v>0.2</v>
      </c>
      <c r="F18" s="34">
        <f t="shared" si="1"/>
        <v>0.16</v>
      </c>
      <c r="G18" s="34">
        <v>10</v>
      </c>
      <c r="H18" s="34">
        <v>0</v>
      </c>
      <c r="I18" s="34">
        <v>1.3959999999999999</v>
      </c>
      <c r="J18" s="34">
        <v>1.3920000000000001</v>
      </c>
      <c r="K18" s="34">
        <v>5</v>
      </c>
      <c r="L18" s="34">
        <v>2.7960000000000003</v>
      </c>
      <c r="M18" s="34">
        <v>1.32</v>
      </c>
      <c r="N18" s="34">
        <v>1.3840000000000001</v>
      </c>
      <c r="O18" s="34">
        <v>6.4000000000000001E-2</v>
      </c>
      <c r="P18" s="34">
        <v>0.64400000000000002</v>
      </c>
      <c r="Q18" s="34">
        <v>1.42</v>
      </c>
      <c r="R18" s="34">
        <v>0.20400000000000001</v>
      </c>
      <c r="S18" s="34">
        <v>0</v>
      </c>
      <c r="T18" s="34">
        <v>0.996</v>
      </c>
      <c r="U18" s="34">
        <v>0.91600000000000004</v>
      </c>
      <c r="V18" s="34">
        <v>2.06</v>
      </c>
      <c r="W18" s="34">
        <v>0.21600000000000003</v>
      </c>
      <c r="X18" s="34">
        <v>1.0840000000000001</v>
      </c>
      <c r="Y18" s="34">
        <v>0.9840000000000001</v>
      </c>
      <c r="Z18" s="34">
        <v>73.135999999999996</v>
      </c>
      <c r="AA18" s="34">
        <v>88.524000000000001</v>
      </c>
      <c r="AB18" s="34">
        <v>0.45200000000000001</v>
      </c>
      <c r="AC18" s="34">
        <v>8.1320000000000014</v>
      </c>
      <c r="AD18" s="34">
        <v>0.23600000000000002</v>
      </c>
    </row>
    <row r="19" spans="1:30" ht="17.399999999999999" x14ac:dyDescent="0.3">
      <c r="A19" s="33">
        <v>50</v>
      </c>
      <c r="B19" s="34">
        <v>7</v>
      </c>
      <c r="C19" s="34">
        <v>28</v>
      </c>
      <c r="D19" s="34">
        <v>19</v>
      </c>
      <c r="E19" s="31">
        <f t="shared" si="0"/>
        <v>0.49122807017543857</v>
      </c>
      <c r="F19" s="34">
        <f t="shared" si="1"/>
        <v>0.33333333333333331</v>
      </c>
      <c r="G19" s="34">
        <v>1</v>
      </c>
      <c r="H19" s="34">
        <v>0</v>
      </c>
      <c r="I19" s="34">
        <v>2.4719298245614034</v>
      </c>
      <c r="J19" s="34">
        <v>1.5473684210526315</v>
      </c>
      <c r="K19" s="34">
        <v>8</v>
      </c>
      <c r="L19" s="34">
        <v>1.129824561403509</v>
      </c>
      <c r="M19" s="34">
        <v>0.60877192982456141</v>
      </c>
      <c r="N19" s="34">
        <v>1.2438596491228071</v>
      </c>
      <c r="O19" s="34">
        <v>0</v>
      </c>
      <c r="P19" s="34">
        <v>0.31754385964912279</v>
      </c>
      <c r="Q19" s="34">
        <v>0.7807017543859649</v>
      </c>
      <c r="R19" s="34">
        <v>2.8070175438596492E-2</v>
      </c>
      <c r="S19" s="34">
        <v>0</v>
      </c>
      <c r="T19" s="34">
        <v>1.7052631578947368</v>
      </c>
      <c r="U19" s="34">
        <v>1.2210526315789476</v>
      </c>
      <c r="V19" s="34">
        <v>1.331578947368421</v>
      </c>
      <c r="W19" s="34">
        <v>0.61929824561403513</v>
      </c>
      <c r="X19" s="34">
        <v>1.7140350877192982</v>
      </c>
      <c r="Y19" s="34">
        <v>1.4982456140350879</v>
      </c>
      <c r="Z19" s="34">
        <v>30.543859649122808</v>
      </c>
      <c r="AA19" s="34">
        <v>76.914035087719299</v>
      </c>
      <c r="AB19" s="34">
        <v>0.76140350877192986</v>
      </c>
      <c r="AC19" s="34">
        <v>0.67894736842105274</v>
      </c>
      <c r="AD19" s="34">
        <v>0.17192982456140352</v>
      </c>
    </row>
    <row r="20" spans="1:30" ht="17.399999999999999" x14ac:dyDescent="0.3">
      <c r="A20" s="33">
        <v>55</v>
      </c>
      <c r="B20" s="34">
        <v>3</v>
      </c>
      <c r="C20" s="34">
        <v>48</v>
      </c>
      <c r="D20" s="34">
        <v>10</v>
      </c>
      <c r="E20" s="31">
        <f t="shared" si="0"/>
        <v>0.82758620689655171</v>
      </c>
      <c r="F20" s="34">
        <f t="shared" si="1"/>
        <v>0.17241379310344829</v>
      </c>
      <c r="G20" s="34">
        <v>14</v>
      </c>
      <c r="H20" s="34">
        <v>0</v>
      </c>
      <c r="I20" s="34">
        <v>5.2396551724137925</v>
      </c>
      <c r="J20" s="34">
        <v>0.48275862068965519</v>
      </c>
      <c r="K20" s="34">
        <v>19</v>
      </c>
      <c r="L20" s="34">
        <v>1.2431034482758621</v>
      </c>
      <c r="M20" s="34">
        <v>0.54655172413793107</v>
      </c>
      <c r="N20" s="34">
        <v>1.65</v>
      </c>
      <c r="O20" s="34">
        <v>0</v>
      </c>
      <c r="P20" s="34">
        <v>0.16034482758620688</v>
      </c>
      <c r="Q20" s="34">
        <v>0.52241379310344827</v>
      </c>
      <c r="R20" s="34">
        <v>0.11206896551724138</v>
      </c>
      <c r="S20" s="34">
        <v>0</v>
      </c>
      <c r="T20" s="34">
        <v>2.3982758620689664</v>
      </c>
      <c r="U20" s="34">
        <v>2.6879310344827592</v>
      </c>
      <c r="V20" s="34">
        <v>1.9689655172413791</v>
      </c>
      <c r="W20" s="34">
        <v>1.1793103448275863</v>
      </c>
      <c r="X20" s="34">
        <v>2.5206896551724136</v>
      </c>
      <c r="Y20" s="34">
        <v>2.5</v>
      </c>
      <c r="Z20" s="34">
        <v>35.198275862068968</v>
      </c>
      <c r="AA20" s="34">
        <v>75.177439138869772</v>
      </c>
      <c r="AB20" s="34">
        <v>0.57758620689655171</v>
      </c>
      <c r="AC20" s="34">
        <v>1.9448275862068969</v>
      </c>
      <c r="AD20" s="34">
        <v>0.43793103448275861</v>
      </c>
    </row>
    <row r="21" spans="1:30" ht="17.399999999999999" x14ac:dyDescent="0.3">
      <c r="A21" s="33">
        <v>54</v>
      </c>
      <c r="B21" s="34">
        <v>8</v>
      </c>
      <c r="C21" s="34">
        <v>51</v>
      </c>
      <c r="D21" s="34">
        <v>5</v>
      </c>
      <c r="E21" s="31">
        <f t="shared" si="0"/>
        <v>0.82258064516129037</v>
      </c>
      <c r="F21" s="34">
        <f t="shared" si="1"/>
        <v>8.0645161290322578E-2</v>
      </c>
      <c r="G21" s="34">
        <v>15</v>
      </c>
      <c r="H21" s="34">
        <v>0</v>
      </c>
      <c r="I21" s="34">
        <v>3.9967741935483865</v>
      </c>
      <c r="J21" s="34">
        <v>0.66290322580645167</v>
      </c>
      <c r="K21" s="34">
        <v>11</v>
      </c>
      <c r="L21" s="34">
        <v>1.0274193548387096</v>
      </c>
      <c r="M21" s="34">
        <v>0.52419354838709686</v>
      </c>
      <c r="N21" s="34">
        <v>1.3983870967741934</v>
      </c>
      <c r="O21" s="34">
        <v>0</v>
      </c>
      <c r="P21" s="34">
        <v>1.3451612903225807</v>
      </c>
      <c r="Q21" s="34">
        <v>0.5693548387096774</v>
      </c>
      <c r="R21" s="34">
        <v>0.14838709677419357</v>
      </c>
      <c r="S21" s="34">
        <v>0</v>
      </c>
      <c r="T21" s="34">
        <v>0.84677419354838712</v>
      </c>
      <c r="U21" s="34">
        <v>0.85967741935483877</v>
      </c>
      <c r="V21" s="34">
        <v>1.267741935483871</v>
      </c>
      <c r="W21" s="34">
        <v>0.94516129032258067</v>
      </c>
      <c r="X21" s="34">
        <v>1.0564516129032258</v>
      </c>
      <c r="Y21" s="34">
        <v>1.7758064516129033</v>
      </c>
      <c r="Z21" s="34">
        <v>21.166129032258066</v>
      </c>
      <c r="AA21" s="34">
        <v>80.370967741935488</v>
      </c>
      <c r="AB21" s="34">
        <v>0.17580645161290326</v>
      </c>
      <c r="AC21" s="34">
        <v>1.1145161290322583</v>
      </c>
      <c r="AD21" s="34">
        <v>0.25322580645161286</v>
      </c>
    </row>
    <row r="22" spans="1:30" ht="17.399999999999999" x14ac:dyDescent="0.3">
      <c r="A22" s="33">
        <v>49</v>
      </c>
      <c r="B22" s="34">
        <v>0</v>
      </c>
      <c r="C22" s="34">
        <v>4</v>
      </c>
      <c r="D22" s="34">
        <v>0</v>
      </c>
      <c r="E22" s="31">
        <f t="shared" si="0"/>
        <v>8.1632653061224483E-2</v>
      </c>
      <c r="F22" s="34">
        <f t="shared" si="1"/>
        <v>0</v>
      </c>
      <c r="G22" s="34">
        <v>6</v>
      </c>
      <c r="H22" s="34">
        <v>1</v>
      </c>
      <c r="I22" s="34">
        <v>0.77755102040816315</v>
      </c>
      <c r="J22" s="34">
        <v>2</v>
      </c>
      <c r="K22" s="34">
        <v>4</v>
      </c>
      <c r="L22" s="34">
        <v>1.7469387755102039</v>
      </c>
      <c r="M22" s="34">
        <v>2.7653061224489797</v>
      </c>
      <c r="N22" s="34">
        <v>0.7081632653061225</v>
      </c>
      <c r="O22" s="34">
        <v>0.59795918367346945</v>
      </c>
      <c r="P22" s="34">
        <v>5.5693877551020403</v>
      </c>
      <c r="Q22" s="34">
        <v>0.25918367346938775</v>
      </c>
      <c r="R22" s="34">
        <v>0.73469387755102045</v>
      </c>
      <c r="S22" s="34">
        <v>0</v>
      </c>
      <c r="T22" s="34">
        <v>0.25102040816326532</v>
      </c>
      <c r="U22" s="34">
        <v>0.26326530612244903</v>
      </c>
      <c r="V22" s="34">
        <v>1.0632653061224491</v>
      </c>
      <c r="W22" s="34">
        <v>0</v>
      </c>
      <c r="X22" s="34">
        <v>0.19591836734693879</v>
      </c>
      <c r="Y22" s="34">
        <v>7.3469387755102047E-2</v>
      </c>
      <c r="Z22" s="34">
        <v>52.502040816326527</v>
      </c>
      <c r="AA22" s="34">
        <v>89.387755102040828</v>
      </c>
      <c r="AB22" s="34">
        <v>0</v>
      </c>
      <c r="AC22" s="34">
        <v>5.3836734693877553</v>
      </c>
      <c r="AD22" s="34">
        <v>2.6530612244897962E-2</v>
      </c>
    </row>
    <row r="23" spans="1:30" ht="17.399999999999999" x14ac:dyDescent="0.3">
      <c r="A23" s="33">
        <v>58</v>
      </c>
      <c r="B23" s="34">
        <v>8</v>
      </c>
      <c r="C23" s="34">
        <v>18</v>
      </c>
      <c r="D23" s="34">
        <v>18</v>
      </c>
      <c r="E23" s="31">
        <f t="shared" si="0"/>
        <v>0.27272727272727271</v>
      </c>
      <c r="F23" s="34">
        <f t="shared" si="1"/>
        <v>0.27272727272727271</v>
      </c>
      <c r="G23" s="34">
        <v>4</v>
      </c>
      <c r="H23" s="34">
        <v>0</v>
      </c>
      <c r="I23" s="34">
        <v>1.8409090909090906</v>
      </c>
      <c r="J23" s="34">
        <v>0.34545454545454551</v>
      </c>
      <c r="K23" s="34">
        <v>5</v>
      </c>
      <c r="L23" s="34">
        <v>0.83787878787878789</v>
      </c>
      <c r="M23" s="34">
        <v>0.98787878787878791</v>
      </c>
      <c r="N23" s="34">
        <v>0.6</v>
      </c>
      <c r="O23" s="34">
        <v>0</v>
      </c>
      <c r="P23" s="34">
        <v>0.23787878787878788</v>
      </c>
      <c r="Q23" s="34">
        <v>0.67727272727272725</v>
      </c>
      <c r="R23" s="34">
        <v>0</v>
      </c>
      <c r="S23" s="34">
        <v>0</v>
      </c>
      <c r="T23" s="34">
        <v>2.106060606060606</v>
      </c>
      <c r="U23" s="34">
        <v>2.5636363636363639</v>
      </c>
      <c r="V23" s="34">
        <v>2.418181818181818</v>
      </c>
      <c r="W23" s="34">
        <v>9.2424242424242423E-2</v>
      </c>
      <c r="X23" s="34">
        <v>1.8833333333333335</v>
      </c>
      <c r="Y23" s="34">
        <v>1.8590909090909091</v>
      </c>
      <c r="Z23" s="34">
        <v>42.810606060606055</v>
      </c>
      <c r="AA23" s="34">
        <v>83.581933022153066</v>
      </c>
      <c r="AB23" s="34">
        <v>0.54848484848484846</v>
      </c>
      <c r="AC23" s="34">
        <v>1.1363636363636365</v>
      </c>
      <c r="AD23" s="34">
        <v>6.666666666666668E-2</v>
      </c>
    </row>
    <row r="24" spans="1:30" ht="17.399999999999999" x14ac:dyDescent="0.3">
      <c r="A24" s="33">
        <v>60</v>
      </c>
      <c r="B24" s="34">
        <v>0</v>
      </c>
      <c r="C24" s="34">
        <v>0</v>
      </c>
      <c r="D24" s="34">
        <v>0</v>
      </c>
      <c r="E24" s="31">
        <f t="shared" si="0"/>
        <v>0</v>
      </c>
      <c r="F24" s="34">
        <f t="shared" si="1"/>
        <v>0</v>
      </c>
      <c r="G24" s="34">
        <v>2</v>
      </c>
      <c r="H24" s="34">
        <v>0</v>
      </c>
      <c r="I24" s="34">
        <v>0</v>
      </c>
      <c r="J24" s="34">
        <v>0.21166666666666667</v>
      </c>
      <c r="K24" s="34">
        <v>0</v>
      </c>
      <c r="L24" s="34">
        <v>2.6666666666666668E-2</v>
      </c>
      <c r="M24" s="34">
        <v>0</v>
      </c>
      <c r="N24" s="34">
        <v>0</v>
      </c>
      <c r="O24" s="34">
        <v>0</v>
      </c>
      <c r="P24" s="34">
        <v>0.73333333333333328</v>
      </c>
      <c r="Q24" s="34">
        <v>2.6666666666666668E-2</v>
      </c>
      <c r="R24" s="34">
        <v>0</v>
      </c>
      <c r="S24" s="34">
        <v>0</v>
      </c>
      <c r="T24" s="34">
        <v>0</v>
      </c>
      <c r="U24" s="34">
        <v>0</v>
      </c>
      <c r="V24" s="34">
        <v>0.2</v>
      </c>
      <c r="W24" s="34">
        <v>0</v>
      </c>
      <c r="X24" s="34">
        <v>0</v>
      </c>
      <c r="Y24" s="34">
        <v>2.6666666666666668E-2</v>
      </c>
      <c r="Z24" s="34">
        <v>21.723333333333333</v>
      </c>
      <c r="AA24" s="34">
        <v>77.785000000000011</v>
      </c>
      <c r="AB24" s="34">
        <v>0</v>
      </c>
      <c r="AC24" s="34">
        <v>5.1850000000000005</v>
      </c>
      <c r="AD24" s="34">
        <v>0</v>
      </c>
    </row>
    <row r="25" spans="1:30" ht="17.399999999999999" x14ac:dyDescent="0.3">
      <c r="A25" s="37">
        <v>37</v>
      </c>
      <c r="B25" s="38">
        <v>3</v>
      </c>
      <c r="C25" s="38">
        <v>0</v>
      </c>
      <c r="D25" s="38">
        <v>7</v>
      </c>
      <c r="E25" s="31">
        <f t="shared" si="0"/>
        <v>0</v>
      </c>
      <c r="F25" s="34">
        <f t="shared" si="1"/>
        <v>0.17499999999999999</v>
      </c>
      <c r="G25" s="38">
        <v>5</v>
      </c>
      <c r="H25" s="38">
        <v>0</v>
      </c>
      <c r="I25" s="38">
        <v>2.2075</v>
      </c>
      <c r="J25" s="38">
        <v>0.3</v>
      </c>
      <c r="K25" s="38">
        <v>0</v>
      </c>
      <c r="L25" s="38">
        <v>1.3174999999999999</v>
      </c>
      <c r="M25" s="38">
        <v>0.39250000000000002</v>
      </c>
      <c r="N25" s="38">
        <v>0.79249999999999998</v>
      </c>
      <c r="O25" s="38">
        <v>0</v>
      </c>
      <c r="P25" s="38">
        <v>0.3</v>
      </c>
      <c r="Q25" s="38">
        <v>0.3</v>
      </c>
      <c r="R25" s="38">
        <v>0</v>
      </c>
      <c r="S25" s="38">
        <v>0</v>
      </c>
      <c r="T25" s="38">
        <v>2.0175000000000001</v>
      </c>
      <c r="U25" s="38">
        <v>1.82</v>
      </c>
      <c r="V25" s="38">
        <v>2</v>
      </c>
      <c r="W25" s="38">
        <v>0.37</v>
      </c>
      <c r="X25" s="38">
        <v>1.5325</v>
      </c>
      <c r="Y25" s="38">
        <v>1.1324999999999998</v>
      </c>
      <c r="Z25" s="38">
        <v>32.8125</v>
      </c>
      <c r="AA25" s="38">
        <v>80.632500000000007</v>
      </c>
      <c r="AB25" s="38">
        <v>1.3474999999999999</v>
      </c>
      <c r="AC25" s="38">
        <v>1.41</v>
      </c>
      <c r="AD25" s="38">
        <v>9.2499999999999999E-2</v>
      </c>
    </row>
    <row r="26" spans="1:30" ht="17.399999999999999" x14ac:dyDescent="0.3">
      <c r="A26" s="37">
        <v>23</v>
      </c>
      <c r="B26" s="38">
        <v>3</v>
      </c>
      <c r="C26" s="38">
        <v>7</v>
      </c>
      <c r="D26" s="38">
        <v>6</v>
      </c>
      <c r="E26" s="31">
        <f t="shared" si="0"/>
        <v>0.26923076923076922</v>
      </c>
      <c r="F26" s="34">
        <f t="shared" si="1"/>
        <v>0.23076923076923078</v>
      </c>
      <c r="G26" s="38">
        <v>1</v>
      </c>
      <c r="H26" s="38">
        <v>0</v>
      </c>
      <c r="I26" s="38">
        <v>1.1923076923076923</v>
      </c>
      <c r="J26" s="38">
        <v>0.33846153846153848</v>
      </c>
      <c r="K26" s="38">
        <v>1</v>
      </c>
      <c r="L26" s="38">
        <v>0.92307692307692313</v>
      </c>
      <c r="M26" s="38">
        <v>0.80769230769230771</v>
      </c>
      <c r="N26" s="38">
        <v>0.41923076923076924</v>
      </c>
      <c r="O26" s="38">
        <v>0</v>
      </c>
      <c r="P26" s="38">
        <v>0.18846153846153846</v>
      </c>
      <c r="Q26" s="38">
        <v>0.57692307692307698</v>
      </c>
      <c r="R26" s="38">
        <v>7.6923076923076927E-2</v>
      </c>
      <c r="S26" s="38">
        <v>0</v>
      </c>
      <c r="T26" s="38">
        <v>1.1615384615384616</v>
      </c>
      <c r="U26" s="38">
        <v>0.42307692307692307</v>
      </c>
      <c r="V26" s="38">
        <v>1</v>
      </c>
      <c r="W26" s="38">
        <v>0.22692307692307692</v>
      </c>
      <c r="X26" s="38">
        <v>1.85</v>
      </c>
      <c r="Y26" s="38">
        <v>1.1461538461538461</v>
      </c>
      <c r="Z26" s="38">
        <v>43.419230769230772</v>
      </c>
      <c r="AA26" s="38">
        <v>89.007692307692309</v>
      </c>
      <c r="AB26" s="38">
        <v>0.34615384615384615</v>
      </c>
      <c r="AC26" s="38">
        <v>1.8115384615384615</v>
      </c>
      <c r="AD26" s="38">
        <v>0.26538461538461539</v>
      </c>
    </row>
    <row r="27" spans="1:30" ht="17.399999999999999" x14ac:dyDescent="0.3">
      <c r="A27" s="33">
        <v>23</v>
      </c>
      <c r="B27" s="34">
        <v>4</v>
      </c>
      <c r="C27" s="34">
        <v>6</v>
      </c>
      <c r="D27" s="34">
        <v>3</v>
      </c>
      <c r="E27" s="31">
        <f t="shared" si="0"/>
        <v>0.22222222222222221</v>
      </c>
      <c r="F27" s="34">
        <f t="shared" si="1"/>
        <v>0.1111111111111111</v>
      </c>
      <c r="G27" s="34">
        <v>3</v>
      </c>
      <c r="H27" s="34">
        <v>0</v>
      </c>
      <c r="I27" s="34">
        <v>2.6</v>
      </c>
      <c r="J27" s="34">
        <v>0.1</v>
      </c>
      <c r="K27" s="34">
        <v>1</v>
      </c>
      <c r="L27" s="34">
        <v>1.3</v>
      </c>
      <c r="M27" s="34">
        <v>0.6</v>
      </c>
      <c r="N27" s="34">
        <v>1.1000000000000001</v>
      </c>
      <c r="O27" s="34">
        <v>0</v>
      </c>
      <c r="P27" s="34">
        <v>0.2</v>
      </c>
      <c r="Q27" s="34">
        <v>0.9</v>
      </c>
      <c r="R27" s="34">
        <v>0</v>
      </c>
      <c r="S27" s="34">
        <v>0</v>
      </c>
      <c r="T27" s="34">
        <v>1.6</v>
      </c>
      <c r="U27" s="34">
        <v>1.4</v>
      </c>
      <c r="V27" s="34">
        <v>0.9</v>
      </c>
      <c r="W27" s="34">
        <v>0.6</v>
      </c>
      <c r="X27" s="34">
        <v>1.7</v>
      </c>
      <c r="Y27" s="34">
        <v>1.2</v>
      </c>
      <c r="Z27" s="34">
        <v>21.6</v>
      </c>
      <c r="AA27" s="34">
        <v>80.8</v>
      </c>
      <c r="AB27" s="34">
        <v>1.2</v>
      </c>
      <c r="AC27" s="34">
        <v>0.9</v>
      </c>
      <c r="AD27" s="34">
        <v>0</v>
      </c>
    </row>
    <row r="28" spans="1:30" ht="17.399999999999999" x14ac:dyDescent="0.3">
      <c r="A28" s="39">
        <v>37</v>
      </c>
      <c r="B28" s="35">
        <v>0</v>
      </c>
      <c r="C28" s="35">
        <v>7</v>
      </c>
      <c r="D28" s="35">
        <v>9</v>
      </c>
      <c r="E28" s="31">
        <f t="shared" si="0"/>
        <v>0.1891891891891892</v>
      </c>
      <c r="F28" s="34">
        <f t="shared" si="1"/>
        <v>0.24324324324324326</v>
      </c>
      <c r="G28" s="35">
        <v>3</v>
      </c>
      <c r="H28" s="35">
        <v>0</v>
      </c>
      <c r="I28" s="35">
        <v>2.4594594594594597</v>
      </c>
      <c r="J28" s="35">
        <v>2.0351351351351354</v>
      </c>
      <c r="K28" s="35">
        <v>5</v>
      </c>
      <c r="L28" s="35">
        <v>1.5324324324324325</v>
      </c>
      <c r="M28" s="35">
        <v>1.5027027027027029</v>
      </c>
      <c r="N28" s="35">
        <v>0.71621621621621623</v>
      </c>
      <c r="O28" s="35">
        <v>0</v>
      </c>
      <c r="P28" s="35">
        <v>0.88378378378378386</v>
      </c>
      <c r="Q28" s="35">
        <v>1.5</v>
      </c>
      <c r="R28" s="35">
        <v>0.11621621621621622</v>
      </c>
      <c r="S28" s="35">
        <v>0</v>
      </c>
      <c r="T28" s="35">
        <v>1.6351351351351351</v>
      </c>
      <c r="U28" s="35">
        <v>1.283783783783784</v>
      </c>
      <c r="V28" s="35">
        <v>1.8378378378378377</v>
      </c>
      <c r="W28" s="35">
        <v>0.16756756756756758</v>
      </c>
      <c r="X28" s="35">
        <v>1.4486486486486485</v>
      </c>
      <c r="Y28" s="35">
        <v>1.0297297297297296</v>
      </c>
      <c r="Z28" s="35">
        <v>42.308108108108101</v>
      </c>
      <c r="AA28" s="35">
        <v>69.297297297297305</v>
      </c>
      <c r="AB28" s="35">
        <v>0.95135135135135129</v>
      </c>
      <c r="AC28" s="35">
        <v>2.0864864864864865</v>
      </c>
      <c r="AD28" s="35">
        <v>0.25135135135135134</v>
      </c>
    </row>
    <row r="29" spans="1:30" ht="17.399999999999999" x14ac:dyDescent="0.3">
      <c r="A29" s="37">
        <v>20</v>
      </c>
      <c r="B29" s="38">
        <v>15</v>
      </c>
      <c r="C29" s="38">
        <v>8</v>
      </c>
      <c r="D29" s="38">
        <v>2</v>
      </c>
      <c r="E29" s="31">
        <f t="shared" si="0"/>
        <v>0.22857142857142856</v>
      </c>
      <c r="F29" s="34">
        <f t="shared" si="1"/>
        <v>5.7142857142857141E-2</v>
      </c>
      <c r="G29" s="38">
        <v>9</v>
      </c>
      <c r="H29" s="38">
        <v>0</v>
      </c>
      <c r="I29" s="38">
        <v>2.35</v>
      </c>
      <c r="J29" s="38">
        <v>0.55000000000000004</v>
      </c>
      <c r="K29" s="38">
        <v>2</v>
      </c>
      <c r="L29" s="38">
        <v>0.875</v>
      </c>
      <c r="M29" s="38">
        <v>0.25</v>
      </c>
      <c r="N29" s="38">
        <v>0.625</v>
      </c>
      <c r="O29" s="38">
        <v>0</v>
      </c>
      <c r="P29" s="38">
        <v>0.10000000000000002</v>
      </c>
      <c r="Q29" s="38">
        <v>0.15</v>
      </c>
      <c r="R29" s="38">
        <v>2.5000000000000005E-2</v>
      </c>
      <c r="S29" s="38">
        <v>0</v>
      </c>
      <c r="T29" s="38">
        <v>0.72499999999999998</v>
      </c>
      <c r="U29" s="38">
        <v>0.27500000000000002</v>
      </c>
      <c r="V29" s="38">
        <v>1.2250000000000001</v>
      </c>
      <c r="W29" s="38">
        <v>7.4999999999999997E-2</v>
      </c>
      <c r="X29" s="38">
        <v>0.375</v>
      </c>
      <c r="Y29" s="38">
        <v>1.4750000000000001</v>
      </c>
      <c r="Z29" s="38">
        <v>11.625</v>
      </c>
      <c r="AA29" s="38">
        <v>77.550000000000011</v>
      </c>
      <c r="AB29" s="38">
        <v>7.4999999999999997E-2</v>
      </c>
      <c r="AC29" s="38">
        <v>0.35</v>
      </c>
      <c r="AD29" s="38">
        <v>0</v>
      </c>
    </row>
    <row r="30" spans="1:30" ht="17.399999999999999" x14ac:dyDescent="0.3">
      <c r="A30" s="39">
        <v>13</v>
      </c>
      <c r="B30" s="35">
        <v>8</v>
      </c>
      <c r="C30" s="34">
        <v>0</v>
      </c>
      <c r="D30" s="34">
        <v>1</v>
      </c>
      <c r="E30" s="31">
        <f t="shared" si="0"/>
        <v>0</v>
      </c>
      <c r="F30" s="34">
        <f t="shared" si="1"/>
        <v>4.7619047619047616E-2</v>
      </c>
      <c r="G30" s="34">
        <v>3</v>
      </c>
      <c r="H30" s="34">
        <v>0</v>
      </c>
      <c r="I30" s="34">
        <v>0.6</v>
      </c>
      <c r="J30" s="34">
        <v>0.8</v>
      </c>
      <c r="K30" s="34">
        <v>0</v>
      </c>
      <c r="L30" s="34">
        <v>1.9</v>
      </c>
      <c r="M30" s="34">
        <v>1.5</v>
      </c>
      <c r="N30" s="34">
        <v>1.2</v>
      </c>
      <c r="O30" s="34">
        <v>0</v>
      </c>
      <c r="P30" s="34">
        <v>0.2</v>
      </c>
      <c r="Q30" s="34">
        <v>1</v>
      </c>
      <c r="R30" s="34">
        <v>0.1</v>
      </c>
      <c r="S30" s="34">
        <v>0</v>
      </c>
      <c r="T30" s="34">
        <v>0.9</v>
      </c>
      <c r="U30" s="34">
        <v>0.8</v>
      </c>
      <c r="V30" s="34">
        <v>1</v>
      </c>
      <c r="W30" s="34">
        <v>0.2</v>
      </c>
      <c r="X30" s="34">
        <v>1.5</v>
      </c>
      <c r="Y30" s="34">
        <v>1.1000000000000001</v>
      </c>
      <c r="Z30" s="34">
        <v>22.3</v>
      </c>
      <c r="AA30" s="34">
        <v>80.8</v>
      </c>
      <c r="AB30" s="34">
        <v>0.3</v>
      </c>
      <c r="AC30" s="34">
        <v>0.4</v>
      </c>
      <c r="AD30" s="34">
        <v>0</v>
      </c>
    </row>
    <row r="31" spans="1:30" ht="17.399999999999999" x14ac:dyDescent="0.3">
      <c r="A31" s="39">
        <v>38</v>
      </c>
      <c r="B31" s="35">
        <v>0</v>
      </c>
      <c r="C31" s="34">
        <v>8</v>
      </c>
      <c r="D31" s="34">
        <v>1</v>
      </c>
      <c r="E31" s="31">
        <f t="shared" si="0"/>
        <v>0.21052631578947367</v>
      </c>
      <c r="F31" s="34">
        <f t="shared" si="1"/>
        <v>2.6315789473684209E-2</v>
      </c>
      <c r="G31" s="34">
        <v>4</v>
      </c>
      <c r="H31" s="34">
        <v>0</v>
      </c>
      <c r="I31" s="34">
        <v>1.6</v>
      </c>
      <c r="J31" s="34">
        <v>3.3</v>
      </c>
      <c r="K31" s="34">
        <v>1</v>
      </c>
      <c r="L31" s="34">
        <v>0.9</v>
      </c>
      <c r="M31" s="34">
        <v>0.7</v>
      </c>
      <c r="N31" s="34">
        <v>1.2</v>
      </c>
      <c r="O31" s="34">
        <v>0</v>
      </c>
      <c r="P31" s="34">
        <v>1.3</v>
      </c>
      <c r="Q31" s="34">
        <v>0.4</v>
      </c>
      <c r="R31" s="34">
        <v>0.1</v>
      </c>
      <c r="S31" s="34">
        <v>2</v>
      </c>
      <c r="T31" s="34">
        <v>0.9</v>
      </c>
      <c r="U31" s="34">
        <v>0.5</v>
      </c>
      <c r="V31" s="34">
        <v>1.4</v>
      </c>
      <c r="W31" s="34">
        <v>0.5</v>
      </c>
      <c r="X31" s="34">
        <v>1.7</v>
      </c>
      <c r="Y31" s="34">
        <v>1.8</v>
      </c>
      <c r="Z31" s="34">
        <v>26.6</v>
      </c>
      <c r="AA31" s="34">
        <v>68.900000000000006</v>
      </c>
      <c r="AB31" s="34">
        <v>0.4</v>
      </c>
      <c r="AC31" s="34">
        <v>0.1</v>
      </c>
      <c r="AD31" s="34">
        <v>0.1</v>
      </c>
    </row>
    <row r="32" spans="1:30" ht="17.399999999999999" x14ac:dyDescent="0.3">
      <c r="A32" s="37">
        <v>31</v>
      </c>
      <c r="B32" s="38">
        <v>4</v>
      </c>
      <c r="C32" s="38">
        <v>6</v>
      </c>
      <c r="D32" s="38">
        <v>7</v>
      </c>
      <c r="E32" s="31">
        <f t="shared" si="0"/>
        <v>0.17142857142857143</v>
      </c>
      <c r="F32" s="34">
        <f t="shared" si="1"/>
        <v>0.2</v>
      </c>
      <c r="G32" s="38">
        <v>7</v>
      </c>
      <c r="H32" s="38">
        <v>1</v>
      </c>
      <c r="I32" s="38">
        <v>1.2142857142857144</v>
      </c>
      <c r="J32" s="38">
        <v>0.87714285714285711</v>
      </c>
      <c r="K32" s="38">
        <v>4</v>
      </c>
      <c r="L32" s="38">
        <v>2.3085714285714287</v>
      </c>
      <c r="M32" s="38">
        <v>1.0685714285714285</v>
      </c>
      <c r="N32" s="38">
        <v>1.2628571428571427</v>
      </c>
      <c r="O32" s="38">
        <v>0</v>
      </c>
      <c r="P32" s="38">
        <v>0.57428571428571429</v>
      </c>
      <c r="Q32" s="38">
        <v>0.22285714285714286</v>
      </c>
      <c r="R32" s="38">
        <v>0.14571428571428574</v>
      </c>
      <c r="S32" s="38">
        <v>0</v>
      </c>
      <c r="T32" s="38">
        <v>1.2628571428571427</v>
      </c>
      <c r="U32" s="38">
        <v>1.1057142857142856</v>
      </c>
      <c r="V32" s="38">
        <v>1.2142857142857144</v>
      </c>
      <c r="W32" s="38">
        <v>0.30857142857142861</v>
      </c>
      <c r="X32" s="38">
        <v>1.1457142857142859</v>
      </c>
      <c r="Y32" s="38">
        <v>1.5314285714285716</v>
      </c>
      <c r="Z32" s="38">
        <v>26.402857142857144</v>
      </c>
      <c r="AA32" s="38">
        <v>79.048571428571421</v>
      </c>
      <c r="AB32" s="38">
        <v>0.64571428571428569</v>
      </c>
      <c r="AC32" s="38">
        <v>0.9</v>
      </c>
      <c r="AD32" s="38">
        <v>7.7142857142857152E-2</v>
      </c>
    </row>
    <row r="33" spans="1:30" ht="17.399999999999999" x14ac:dyDescent="0.3">
      <c r="A33" s="39">
        <v>20</v>
      </c>
      <c r="B33" s="35">
        <v>6</v>
      </c>
      <c r="C33" s="38">
        <v>4</v>
      </c>
      <c r="D33" s="38">
        <v>6</v>
      </c>
      <c r="E33" s="31">
        <f t="shared" si="0"/>
        <v>0.15384615384615385</v>
      </c>
      <c r="F33" s="34">
        <f t="shared" si="1"/>
        <v>0.23076923076923078</v>
      </c>
      <c r="G33" s="38">
        <v>2</v>
      </c>
      <c r="H33" s="38">
        <v>1</v>
      </c>
      <c r="I33" s="38">
        <v>1.5</v>
      </c>
      <c r="J33" s="38">
        <v>0.6</v>
      </c>
      <c r="K33" s="38">
        <v>1</v>
      </c>
      <c r="L33" s="38">
        <v>1.1000000000000001</v>
      </c>
      <c r="M33" s="38">
        <v>0.7</v>
      </c>
      <c r="N33" s="38">
        <v>1.1000000000000001</v>
      </c>
      <c r="O33" s="38">
        <v>0</v>
      </c>
      <c r="P33" s="38">
        <v>0.2</v>
      </c>
      <c r="Q33" s="38">
        <v>0.5</v>
      </c>
      <c r="R33" s="38">
        <v>0.1</v>
      </c>
      <c r="S33" s="38">
        <v>0</v>
      </c>
      <c r="T33" s="38">
        <v>2.2999999999999998</v>
      </c>
      <c r="U33" s="38">
        <v>0.7</v>
      </c>
      <c r="V33" s="38">
        <v>1.9</v>
      </c>
      <c r="W33" s="38">
        <v>0.1</v>
      </c>
      <c r="X33" s="38">
        <v>2</v>
      </c>
      <c r="Y33" s="38">
        <v>1.4</v>
      </c>
      <c r="Z33" s="38">
        <v>31.2</v>
      </c>
      <c r="AA33" s="38">
        <v>77</v>
      </c>
      <c r="AB33" s="38">
        <v>1.4</v>
      </c>
      <c r="AC33" s="38">
        <v>1.5</v>
      </c>
      <c r="AD33" s="38">
        <v>0.3</v>
      </c>
    </row>
    <row r="34" spans="1:30" ht="17.399999999999999" x14ac:dyDescent="0.3">
      <c r="A34" s="37">
        <v>13</v>
      </c>
      <c r="B34" s="38">
        <v>3</v>
      </c>
      <c r="C34" s="38">
        <v>0</v>
      </c>
      <c r="D34" s="38">
        <v>4</v>
      </c>
      <c r="E34" s="31">
        <f t="shared" si="0"/>
        <v>0</v>
      </c>
      <c r="F34" s="34">
        <f t="shared" si="1"/>
        <v>0.25</v>
      </c>
      <c r="G34" s="38">
        <v>1</v>
      </c>
      <c r="H34" s="38">
        <v>0</v>
      </c>
      <c r="I34" s="38">
        <v>2.25</v>
      </c>
      <c r="J34" s="38">
        <v>1.2625</v>
      </c>
      <c r="K34" s="38">
        <v>1</v>
      </c>
      <c r="L34" s="38">
        <v>1.4375</v>
      </c>
      <c r="M34" s="38">
        <v>1.0125</v>
      </c>
      <c r="N34" s="38">
        <v>0.6875</v>
      </c>
      <c r="O34" s="38">
        <v>0</v>
      </c>
      <c r="P34" s="38">
        <v>0.375</v>
      </c>
      <c r="Q34" s="38">
        <v>0.4375</v>
      </c>
      <c r="R34" s="38">
        <v>0</v>
      </c>
      <c r="S34" s="38">
        <v>0</v>
      </c>
      <c r="T34" s="38">
        <v>0.45</v>
      </c>
      <c r="U34" s="38">
        <v>1.1625000000000001</v>
      </c>
      <c r="V34" s="38">
        <v>0.71250000000000002</v>
      </c>
      <c r="W34" s="38">
        <v>0</v>
      </c>
      <c r="X34" s="38">
        <v>1</v>
      </c>
      <c r="Y34" s="38">
        <v>1.35</v>
      </c>
      <c r="Z34" s="38">
        <v>29.2</v>
      </c>
      <c r="AA34" s="38">
        <v>83.712500000000006</v>
      </c>
      <c r="AB34" s="38">
        <v>0.57499999999999996</v>
      </c>
      <c r="AC34" s="38">
        <v>0.625</v>
      </c>
      <c r="AD34" s="38">
        <v>0.125</v>
      </c>
    </row>
    <row r="35" spans="1:30" ht="17.399999999999999" x14ac:dyDescent="0.3">
      <c r="A35" s="39">
        <v>32</v>
      </c>
      <c r="B35" s="35">
        <v>2</v>
      </c>
      <c r="C35" s="34">
        <v>10</v>
      </c>
      <c r="D35" s="34">
        <v>3</v>
      </c>
      <c r="E35" s="31">
        <f t="shared" si="0"/>
        <v>0.29411764705882354</v>
      </c>
      <c r="F35" s="34">
        <f t="shared" si="1"/>
        <v>8.8235294117647065E-2</v>
      </c>
      <c r="G35" s="34">
        <v>8</v>
      </c>
      <c r="H35" s="34">
        <v>0</v>
      </c>
      <c r="I35" s="34">
        <v>2.7</v>
      </c>
      <c r="J35" s="34">
        <v>0.9</v>
      </c>
      <c r="K35" s="34">
        <v>4</v>
      </c>
      <c r="L35" s="34">
        <v>1.7</v>
      </c>
      <c r="M35" s="34">
        <v>1</v>
      </c>
      <c r="N35" s="34">
        <v>1.1000000000000001</v>
      </c>
      <c r="O35" s="34">
        <v>0</v>
      </c>
      <c r="P35" s="34">
        <v>0.3</v>
      </c>
      <c r="Q35" s="34">
        <v>0.4</v>
      </c>
      <c r="R35" s="34">
        <v>0.1</v>
      </c>
      <c r="S35" s="34">
        <v>0</v>
      </c>
      <c r="T35" s="34">
        <v>1.1000000000000001</v>
      </c>
      <c r="U35" s="34">
        <v>0.7</v>
      </c>
      <c r="V35" s="34">
        <v>1.1000000000000001</v>
      </c>
      <c r="W35" s="34">
        <v>0.7</v>
      </c>
      <c r="X35" s="34">
        <v>0.9</v>
      </c>
      <c r="Y35" s="34">
        <v>1.2</v>
      </c>
      <c r="Z35" s="34">
        <v>32.299999999999997</v>
      </c>
      <c r="AA35" s="34">
        <v>80.7</v>
      </c>
      <c r="AB35" s="34">
        <v>0.5</v>
      </c>
      <c r="AC35" s="34">
        <v>1</v>
      </c>
      <c r="AD35" s="34">
        <v>0.1</v>
      </c>
    </row>
    <row r="36" spans="1:30" ht="17.399999999999999" x14ac:dyDescent="0.3">
      <c r="A36" s="39">
        <v>20</v>
      </c>
      <c r="B36" s="35">
        <v>15</v>
      </c>
      <c r="C36" s="35">
        <v>8</v>
      </c>
      <c r="D36" s="35">
        <v>2</v>
      </c>
      <c r="E36" s="31">
        <f t="shared" si="0"/>
        <v>0.22857142857142856</v>
      </c>
      <c r="F36" s="34">
        <f t="shared" si="1"/>
        <v>5.7142857142857141E-2</v>
      </c>
      <c r="G36" s="35">
        <v>9</v>
      </c>
      <c r="H36" s="35">
        <v>0</v>
      </c>
      <c r="I36" s="35">
        <v>2.35</v>
      </c>
      <c r="J36" s="35">
        <v>0.55000000000000004</v>
      </c>
      <c r="K36" s="35">
        <v>2</v>
      </c>
      <c r="L36" s="35">
        <v>0.875</v>
      </c>
      <c r="M36" s="35">
        <v>0.25</v>
      </c>
      <c r="N36" s="35">
        <v>0.625</v>
      </c>
      <c r="O36" s="35">
        <v>0</v>
      </c>
      <c r="P36" s="35">
        <v>0.10000000000000002</v>
      </c>
      <c r="Q36" s="35">
        <v>0.15</v>
      </c>
      <c r="R36" s="35">
        <v>2.5000000000000005E-2</v>
      </c>
      <c r="S36" s="35">
        <v>0</v>
      </c>
      <c r="T36" s="35">
        <v>0.72499999999999998</v>
      </c>
      <c r="U36" s="35">
        <v>0.27500000000000002</v>
      </c>
      <c r="V36" s="35">
        <v>1.2250000000000001</v>
      </c>
      <c r="W36" s="35">
        <v>7.4999999999999997E-2</v>
      </c>
      <c r="X36" s="35">
        <v>0.375</v>
      </c>
      <c r="Y36" s="35">
        <v>1.4750000000000001</v>
      </c>
      <c r="Z36" s="35">
        <v>11.625</v>
      </c>
      <c r="AA36" s="35">
        <v>77.550000000000011</v>
      </c>
      <c r="AB36" s="35">
        <v>7.4999999999999997E-2</v>
      </c>
      <c r="AC36" s="35">
        <v>0.35</v>
      </c>
      <c r="AD36" s="35">
        <v>0</v>
      </c>
    </row>
    <row r="37" spans="1:30" ht="17.399999999999999" x14ac:dyDescent="0.3">
      <c r="A37" s="39">
        <v>16</v>
      </c>
      <c r="B37" s="35">
        <v>8</v>
      </c>
      <c r="C37" s="35">
        <v>7</v>
      </c>
      <c r="D37" s="35">
        <v>5</v>
      </c>
      <c r="E37" s="31">
        <f t="shared" si="0"/>
        <v>0.29166666666666669</v>
      </c>
      <c r="F37" s="34">
        <f t="shared" si="1"/>
        <v>0.20833333333333334</v>
      </c>
      <c r="G37" s="35">
        <v>2</v>
      </c>
      <c r="H37" s="35">
        <v>0</v>
      </c>
      <c r="I37" s="35">
        <v>1.6749999999999998</v>
      </c>
      <c r="J37" s="35">
        <v>0.22499999999999998</v>
      </c>
      <c r="K37" s="35">
        <v>3</v>
      </c>
      <c r="L37" s="35">
        <v>0.57500000000000007</v>
      </c>
      <c r="M37" s="35">
        <v>0.7</v>
      </c>
      <c r="N37" s="35">
        <v>0.27500000000000002</v>
      </c>
      <c r="O37" s="35">
        <v>0</v>
      </c>
      <c r="P37" s="35">
        <v>0.2</v>
      </c>
      <c r="Q37" s="35">
        <v>0.2</v>
      </c>
      <c r="R37" s="35">
        <v>0</v>
      </c>
      <c r="S37" s="35">
        <v>0</v>
      </c>
      <c r="T37" s="35">
        <v>0.77499999999999991</v>
      </c>
      <c r="U37" s="35">
        <v>1.2750000000000001</v>
      </c>
      <c r="V37" s="35">
        <v>0.57499999999999996</v>
      </c>
      <c r="W37" s="35">
        <v>0.55000000000000004</v>
      </c>
      <c r="X37" s="35">
        <v>1.45</v>
      </c>
      <c r="Y37" s="35">
        <v>1.2749999999999999</v>
      </c>
      <c r="Z37" s="35">
        <v>19.149999999999999</v>
      </c>
      <c r="AA37" s="35">
        <v>84.8</v>
      </c>
      <c r="AB37" s="35">
        <v>7.4999999999999997E-2</v>
      </c>
      <c r="AC37" s="35">
        <v>0</v>
      </c>
      <c r="AD37" s="35">
        <v>0</v>
      </c>
    </row>
    <row r="38" spans="1:30" ht="17.399999999999999" x14ac:dyDescent="0.3">
      <c r="A38" s="39">
        <v>28</v>
      </c>
      <c r="B38" s="35">
        <v>2</v>
      </c>
      <c r="C38" s="38">
        <v>0</v>
      </c>
      <c r="D38" s="38">
        <v>2</v>
      </c>
      <c r="E38" s="31">
        <f t="shared" si="0"/>
        <v>0</v>
      </c>
      <c r="F38" s="34">
        <f t="shared" si="1"/>
        <v>6.6666666666666666E-2</v>
      </c>
      <c r="G38" s="38">
        <v>11</v>
      </c>
      <c r="H38" s="38">
        <v>0</v>
      </c>
      <c r="I38" s="38">
        <v>0.9</v>
      </c>
      <c r="J38" s="38">
        <v>0.6</v>
      </c>
      <c r="K38" s="38">
        <v>0</v>
      </c>
      <c r="L38" s="38">
        <v>3.2</v>
      </c>
      <c r="M38" s="38">
        <v>1.1000000000000001</v>
      </c>
      <c r="N38" s="38">
        <v>2.8</v>
      </c>
      <c r="O38" s="38">
        <v>0</v>
      </c>
      <c r="P38" s="38">
        <v>1.4</v>
      </c>
      <c r="Q38" s="38">
        <v>1.2</v>
      </c>
      <c r="R38" s="38">
        <v>0.2</v>
      </c>
      <c r="S38" s="38">
        <v>0</v>
      </c>
      <c r="T38" s="38">
        <v>0.8</v>
      </c>
      <c r="U38" s="38">
        <v>0.9</v>
      </c>
      <c r="V38" s="38">
        <v>2.7</v>
      </c>
      <c r="W38" s="38">
        <v>0.1</v>
      </c>
      <c r="X38" s="38">
        <v>1.7</v>
      </c>
      <c r="Y38" s="38">
        <v>1.1000000000000001</v>
      </c>
      <c r="Z38" s="38">
        <v>33.299999999999997</v>
      </c>
      <c r="AA38" s="38">
        <v>80.2</v>
      </c>
      <c r="AB38" s="38">
        <v>0.4</v>
      </c>
      <c r="AC38" s="38">
        <v>1.8</v>
      </c>
      <c r="AD38" s="38">
        <v>0.1</v>
      </c>
    </row>
    <row r="39" spans="1:30" ht="17.399999999999999" x14ac:dyDescent="0.3">
      <c r="A39" s="39">
        <v>5</v>
      </c>
      <c r="B39" s="35">
        <v>3</v>
      </c>
      <c r="C39" s="38">
        <v>0</v>
      </c>
      <c r="D39" s="38">
        <v>0</v>
      </c>
      <c r="E39" s="31">
        <f t="shared" si="0"/>
        <v>0</v>
      </c>
      <c r="F39" s="34">
        <f t="shared" si="1"/>
        <v>0</v>
      </c>
      <c r="G39" s="38">
        <v>1</v>
      </c>
      <c r="H39" s="38">
        <v>0</v>
      </c>
      <c r="I39" s="38">
        <v>1.5</v>
      </c>
      <c r="J39" s="38">
        <v>0.3</v>
      </c>
      <c r="K39" s="38">
        <v>0</v>
      </c>
      <c r="L39" s="38">
        <v>1.8</v>
      </c>
      <c r="M39" s="38">
        <v>0.9</v>
      </c>
      <c r="N39" s="38">
        <v>2</v>
      </c>
      <c r="O39" s="38">
        <v>0</v>
      </c>
      <c r="P39" s="38">
        <v>0.1</v>
      </c>
      <c r="Q39" s="38">
        <v>2</v>
      </c>
      <c r="R39" s="38">
        <v>0</v>
      </c>
      <c r="S39" s="38">
        <v>0</v>
      </c>
      <c r="T39" s="38">
        <v>0.6</v>
      </c>
      <c r="U39" s="38">
        <v>2</v>
      </c>
      <c r="V39" s="38">
        <v>1.5</v>
      </c>
      <c r="W39" s="38">
        <v>0.5</v>
      </c>
      <c r="X39" s="38">
        <v>1.8</v>
      </c>
      <c r="Y39" s="38">
        <v>0.9</v>
      </c>
      <c r="Z39" s="38">
        <v>17.3</v>
      </c>
      <c r="AA39" s="38">
        <v>76.8</v>
      </c>
      <c r="AB39" s="38">
        <v>0.6</v>
      </c>
      <c r="AC39" s="38">
        <v>0.6</v>
      </c>
      <c r="AD39" s="38">
        <v>0.1</v>
      </c>
    </row>
    <row r="40" spans="1:30" ht="17.399999999999999" x14ac:dyDescent="0.3">
      <c r="A40" s="39">
        <v>14</v>
      </c>
      <c r="B40" s="35">
        <v>9</v>
      </c>
      <c r="C40" s="35">
        <v>0</v>
      </c>
      <c r="D40" s="35">
        <v>0</v>
      </c>
      <c r="E40" s="31">
        <f t="shared" si="0"/>
        <v>0</v>
      </c>
      <c r="F40" s="34">
        <f t="shared" si="1"/>
        <v>0</v>
      </c>
      <c r="G40" s="35">
        <v>1</v>
      </c>
      <c r="H40" s="35">
        <v>0</v>
      </c>
      <c r="I40" s="35">
        <v>0.32173913043478264</v>
      </c>
      <c r="J40" s="35">
        <v>0.23478260869565218</v>
      </c>
      <c r="K40" s="35">
        <v>0</v>
      </c>
      <c r="L40" s="35">
        <v>1.9217391304347826</v>
      </c>
      <c r="M40" s="35">
        <v>1.2739130434782611</v>
      </c>
      <c r="N40" s="35">
        <v>0.89130434782608703</v>
      </c>
      <c r="O40" s="35">
        <v>0.29565217391304349</v>
      </c>
      <c r="P40" s="35">
        <v>1.1260869565217391</v>
      </c>
      <c r="Q40" s="35">
        <v>1.0260869565217392</v>
      </c>
      <c r="R40" s="35">
        <v>0.27826086956521739</v>
      </c>
      <c r="S40" s="35">
        <v>0</v>
      </c>
      <c r="T40" s="35">
        <v>0.16086956521739132</v>
      </c>
      <c r="U40" s="35">
        <v>0.39565217391304347</v>
      </c>
      <c r="V40" s="35">
        <v>0.63478260869565217</v>
      </c>
      <c r="W40" s="35">
        <v>5.2173913043478258E-2</v>
      </c>
      <c r="X40" s="35">
        <v>0.36956521739130432</v>
      </c>
      <c r="Y40" s="35">
        <v>0.27391304347826084</v>
      </c>
      <c r="Z40" s="35">
        <v>23.026086956521738</v>
      </c>
      <c r="AA40" s="35">
        <v>77.330434782608691</v>
      </c>
      <c r="AB40" s="35">
        <v>0.32173913043478264</v>
      </c>
      <c r="AC40" s="35">
        <v>1.5043478260869563</v>
      </c>
      <c r="AD40" s="35">
        <v>7.3913043478260873E-2</v>
      </c>
    </row>
    <row r="41" spans="1:30" ht="17.399999999999999" x14ac:dyDescent="0.3">
      <c r="A41" s="39">
        <v>7</v>
      </c>
      <c r="B41" s="35">
        <v>4</v>
      </c>
      <c r="C41" s="38">
        <v>2</v>
      </c>
      <c r="D41" s="38">
        <v>1</v>
      </c>
      <c r="E41" s="31">
        <f t="shared" si="0"/>
        <v>0.18181818181818182</v>
      </c>
      <c r="F41" s="34">
        <f t="shared" si="1"/>
        <v>9.0909090909090912E-2</v>
      </c>
      <c r="G41" s="38">
        <v>1</v>
      </c>
      <c r="H41" s="38">
        <v>0</v>
      </c>
      <c r="I41" s="38">
        <v>1.7</v>
      </c>
      <c r="J41" s="38">
        <v>1</v>
      </c>
      <c r="K41" s="38">
        <v>0</v>
      </c>
      <c r="L41" s="38">
        <v>1</v>
      </c>
      <c r="M41" s="38">
        <v>0.8</v>
      </c>
      <c r="N41" s="38">
        <v>0.5</v>
      </c>
      <c r="O41" s="38">
        <v>0.1</v>
      </c>
      <c r="P41" s="38">
        <v>0.6</v>
      </c>
      <c r="Q41" s="38">
        <v>0.6</v>
      </c>
      <c r="R41" s="38">
        <v>0.1</v>
      </c>
      <c r="S41" s="38">
        <v>0</v>
      </c>
      <c r="T41" s="38">
        <v>0.6</v>
      </c>
      <c r="U41" s="38">
        <v>0.9</v>
      </c>
      <c r="V41" s="38">
        <v>0.4</v>
      </c>
      <c r="W41" s="38">
        <v>0</v>
      </c>
      <c r="X41" s="38">
        <v>1</v>
      </c>
      <c r="Y41" s="38">
        <v>0.5</v>
      </c>
      <c r="Z41" s="38">
        <v>17.899999999999999</v>
      </c>
      <c r="AA41" s="38">
        <v>78.7</v>
      </c>
      <c r="AB41" s="38">
        <v>0.3</v>
      </c>
      <c r="AC41" s="38">
        <v>1.5</v>
      </c>
      <c r="AD41" s="38">
        <v>0.1</v>
      </c>
    </row>
    <row r="42" spans="1:30" ht="17.399999999999999" x14ac:dyDescent="0.3">
      <c r="A42" s="39">
        <v>18</v>
      </c>
      <c r="B42" s="35">
        <v>7</v>
      </c>
      <c r="C42" s="34">
        <v>1</v>
      </c>
      <c r="D42" s="34">
        <v>0</v>
      </c>
      <c r="E42" s="31">
        <f t="shared" si="0"/>
        <v>0.04</v>
      </c>
      <c r="F42" s="34">
        <f t="shared" si="1"/>
        <v>0</v>
      </c>
      <c r="G42" s="34">
        <v>10</v>
      </c>
      <c r="H42" s="34">
        <v>1</v>
      </c>
      <c r="I42" s="34">
        <v>0.4</v>
      </c>
      <c r="J42" s="34">
        <v>1.1000000000000001</v>
      </c>
      <c r="K42" s="34">
        <v>0</v>
      </c>
      <c r="L42" s="34">
        <v>2.4</v>
      </c>
      <c r="M42" s="34">
        <v>2.1</v>
      </c>
      <c r="N42" s="34">
        <v>1.5</v>
      </c>
      <c r="O42" s="34">
        <v>0</v>
      </c>
      <c r="P42" s="34">
        <v>2.7</v>
      </c>
      <c r="Q42" s="34">
        <v>1</v>
      </c>
      <c r="R42" s="34">
        <v>0.4</v>
      </c>
      <c r="S42" s="34">
        <v>0</v>
      </c>
      <c r="T42" s="34">
        <v>0.1</v>
      </c>
      <c r="U42" s="34">
        <v>0.2</v>
      </c>
      <c r="V42" s="34">
        <v>1</v>
      </c>
      <c r="W42" s="34">
        <v>0</v>
      </c>
      <c r="X42" s="34">
        <v>0.8</v>
      </c>
      <c r="Y42" s="34">
        <v>0.6</v>
      </c>
      <c r="Z42" s="34">
        <v>38.200000000000003</v>
      </c>
      <c r="AA42" s="34">
        <v>76.5</v>
      </c>
      <c r="AB42" s="34">
        <v>0</v>
      </c>
      <c r="AC42" s="34">
        <v>4.2</v>
      </c>
      <c r="AD42" s="34">
        <v>0</v>
      </c>
    </row>
    <row r="43" spans="1:30" ht="17.399999999999999" x14ac:dyDescent="0.3">
      <c r="A43" s="39">
        <v>32</v>
      </c>
      <c r="B43" s="35">
        <v>3</v>
      </c>
      <c r="C43" s="34">
        <v>14</v>
      </c>
      <c r="D43" s="34">
        <v>9</v>
      </c>
      <c r="E43" s="31">
        <f t="shared" si="0"/>
        <v>0.4</v>
      </c>
      <c r="F43" s="34">
        <f t="shared" si="1"/>
        <v>0.25714285714285712</v>
      </c>
      <c r="G43" s="34">
        <v>10</v>
      </c>
      <c r="H43" s="34">
        <v>0</v>
      </c>
      <c r="I43" s="34">
        <v>2.9</v>
      </c>
      <c r="J43" s="34">
        <v>0.6</v>
      </c>
      <c r="K43" s="34">
        <v>3</v>
      </c>
      <c r="L43" s="34">
        <v>0.9</v>
      </c>
      <c r="M43" s="34">
        <v>0.5</v>
      </c>
      <c r="N43" s="34">
        <v>1.2</v>
      </c>
      <c r="O43" s="34">
        <v>0</v>
      </c>
      <c r="P43" s="34">
        <v>0.1</v>
      </c>
      <c r="Q43" s="34">
        <v>0.3</v>
      </c>
      <c r="R43" s="34">
        <v>0</v>
      </c>
      <c r="S43" s="34">
        <v>0</v>
      </c>
      <c r="T43" s="34">
        <v>1.6</v>
      </c>
      <c r="U43" s="34">
        <v>1.6</v>
      </c>
      <c r="V43" s="34">
        <v>2.7</v>
      </c>
      <c r="W43" s="34">
        <v>0.6</v>
      </c>
      <c r="X43" s="34">
        <v>1.4</v>
      </c>
      <c r="Y43" s="34">
        <v>1.1000000000000001</v>
      </c>
      <c r="Z43" s="34">
        <v>28.6</v>
      </c>
      <c r="AA43" s="34">
        <v>77.5</v>
      </c>
      <c r="AB43" s="34">
        <v>1.3</v>
      </c>
      <c r="AC43" s="34">
        <v>1.1000000000000001</v>
      </c>
      <c r="AD43" s="34">
        <v>0.1</v>
      </c>
    </row>
    <row r="44" spans="1:30" ht="17.399999999999999" x14ac:dyDescent="0.3">
      <c r="A44" s="39">
        <v>41</v>
      </c>
      <c r="B44" s="35">
        <v>2</v>
      </c>
      <c r="C44" s="35">
        <v>4</v>
      </c>
      <c r="D44" s="35">
        <v>3</v>
      </c>
      <c r="E44" s="31">
        <f t="shared" si="0"/>
        <v>9.3023255813953487E-2</v>
      </c>
      <c r="F44" s="34">
        <f t="shared" si="1"/>
        <v>6.9767441860465115E-2</v>
      </c>
      <c r="G44" s="35">
        <v>8</v>
      </c>
      <c r="H44" s="35">
        <v>1</v>
      </c>
      <c r="I44" s="35">
        <v>1.5391304347826087</v>
      </c>
      <c r="J44" s="35">
        <v>1.0260869565217392</v>
      </c>
      <c r="K44" s="35">
        <v>5</v>
      </c>
      <c r="L44" s="35">
        <v>3.4652173913043476</v>
      </c>
      <c r="M44" s="35">
        <v>2.2391304347826084</v>
      </c>
      <c r="N44" s="35">
        <v>0.96086956521739142</v>
      </c>
      <c r="O44" s="35">
        <v>9.1304347826086957E-2</v>
      </c>
      <c r="P44" s="35">
        <v>1.5826086956521741</v>
      </c>
      <c r="Q44" s="35">
        <v>1.3304347826086953</v>
      </c>
      <c r="R44" s="35">
        <v>0.36086956521739133</v>
      </c>
      <c r="S44" s="35">
        <v>0</v>
      </c>
      <c r="T44" s="35">
        <v>1.0565217391304349</v>
      </c>
      <c r="U44" s="35">
        <v>0.82608695652173902</v>
      </c>
      <c r="V44" s="35">
        <v>1.2217391304347827</v>
      </c>
      <c r="W44" s="35">
        <v>0</v>
      </c>
      <c r="X44" s="35">
        <v>1.3260869565217392</v>
      </c>
      <c r="Y44" s="35">
        <v>0.69130434782608685</v>
      </c>
      <c r="Z44" s="35">
        <v>63.639130434782608</v>
      </c>
      <c r="AA44" s="35">
        <v>84.843478260869574</v>
      </c>
      <c r="AB44" s="35">
        <v>0.56521739130434778</v>
      </c>
      <c r="AC44" s="35">
        <v>10.230434782608697</v>
      </c>
      <c r="AD44" s="35">
        <v>0.22173913043478261</v>
      </c>
    </row>
    <row r="45" spans="1:30" ht="17.399999999999999" x14ac:dyDescent="0.3">
      <c r="A45" s="39">
        <v>22</v>
      </c>
      <c r="B45" s="35">
        <v>7</v>
      </c>
      <c r="C45" s="34">
        <v>7</v>
      </c>
      <c r="D45" s="34">
        <v>8</v>
      </c>
      <c r="E45" s="31">
        <f t="shared" si="0"/>
        <v>0.2413793103448276</v>
      </c>
      <c r="F45" s="34">
        <f t="shared" si="1"/>
        <v>0.27586206896551724</v>
      </c>
      <c r="G45" s="34">
        <v>5</v>
      </c>
      <c r="H45" s="34">
        <v>0</v>
      </c>
      <c r="I45" s="34">
        <v>1.9</v>
      </c>
      <c r="J45" s="34">
        <v>0.4</v>
      </c>
      <c r="K45" s="34">
        <v>2</v>
      </c>
      <c r="L45" s="34">
        <v>1.5</v>
      </c>
      <c r="M45" s="34">
        <v>1.2</v>
      </c>
      <c r="N45" s="34">
        <v>0.8</v>
      </c>
      <c r="O45" s="34">
        <v>0</v>
      </c>
      <c r="P45" s="34">
        <v>0.2</v>
      </c>
      <c r="Q45" s="34">
        <v>0.4</v>
      </c>
      <c r="R45" s="34">
        <v>0.1</v>
      </c>
      <c r="S45" s="34">
        <v>0</v>
      </c>
      <c r="T45" s="34">
        <v>0.9</v>
      </c>
      <c r="U45" s="34">
        <v>1.1000000000000001</v>
      </c>
      <c r="V45" s="34">
        <v>1.5</v>
      </c>
      <c r="W45" s="34">
        <v>0.2</v>
      </c>
      <c r="X45" s="34">
        <v>1.1000000000000001</v>
      </c>
      <c r="Y45" s="34">
        <v>1.4</v>
      </c>
      <c r="Z45" s="34">
        <v>21</v>
      </c>
      <c r="AA45" s="34">
        <v>75.5</v>
      </c>
      <c r="AB45" s="34">
        <v>0.8</v>
      </c>
      <c r="AC45" s="34">
        <v>1.3</v>
      </c>
      <c r="AD45" s="34">
        <v>0.2</v>
      </c>
    </row>
    <row r="46" spans="1:30" ht="17.399999999999999" x14ac:dyDescent="0.3">
      <c r="A46" s="39">
        <v>31</v>
      </c>
      <c r="B46" s="35">
        <v>0</v>
      </c>
      <c r="C46" s="34">
        <v>11</v>
      </c>
      <c r="D46" s="34">
        <v>5</v>
      </c>
      <c r="E46" s="31">
        <f t="shared" si="0"/>
        <v>0.35483870967741937</v>
      </c>
      <c r="F46" s="34">
        <f t="shared" si="1"/>
        <v>0.16129032258064516</v>
      </c>
      <c r="G46" s="34">
        <v>8</v>
      </c>
      <c r="H46" s="34">
        <v>0</v>
      </c>
      <c r="I46" s="34">
        <v>2.9</v>
      </c>
      <c r="J46" s="34">
        <v>4.9000000000000004</v>
      </c>
      <c r="K46" s="34">
        <v>8</v>
      </c>
      <c r="L46" s="34">
        <v>2.6</v>
      </c>
      <c r="M46" s="34">
        <v>1.2</v>
      </c>
      <c r="N46" s="34">
        <v>2.6</v>
      </c>
      <c r="O46" s="34">
        <v>0</v>
      </c>
      <c r="P46" s="34">
        <v>2.1</v>
      </c>
      <c r="Q46" s="34">
        <v>0.4</v>
      </c>
      <c r="R46" s="34">
        <v>0.1</v>
      </c>
      <c r="S46" s="34">
        <v>0</v>
      </c>
      <c r="T46" s="34">
        <v>1.3</v>
      </c>
      <c r="U46" s="34">
        <v>0.6</v>
      </c>
      <c r="V46" s="34">
        <v>1.5</v>
      </c>
      <c r="W46" s="34">
        <v>0.4</v>
      </c>
      <c r="X46" s="34">
        <v>2.4</v>
      </c>
      <c r="Y46" s="34">
        <v>2.5</v>
      </c>
      <c r="Z46" s="34">
        <v>52.5</v>
      </c>
      <c r="AA46" s="34">
        <v>79.3</v>
      </c>
      <c r="AB46" s="34">
        <v>0.1</v>
      </c>
      <c r="AC46" s="34">
        <v>1.8</v>
      </c>
      <c r="AD46" s="34">
        <v>0.1</v>
      </c>
    </row>
    <row r="47" spans="1:30" ht="17.399999999999999" x14ac:dyDescent="0.3">
      <c r="A47" s="39">
        <v>27</v>
      </c>
      <c r="B47" s="35">
        <v>10</v>
      </c>
      <c r="C47" s="35">
        <v>15</v>
      </c>
      <c r="D47" s="35">
        <v>11</v>
      </c>
      <c r="E47" s="31">
        <f t="shared" si="0"/>
        <v>0.40540540540540543</v>
      </c>
      <c r="F47" s="34">
        <f t="shared" si="1"/>
        <v>0.29729729729729731</v>
      </c>
      <c r="G47" s="35">
        <v>3</v>
      </c>
      <c r="H47" s="35">
        <v>0</v>
      </c>
      <c r="I47" s="35">
        <v>2.4432432432432432</v>
      </c>
      <c r="J47" s="35">
        <v>0.17297297297297298</v>
      </c>
      <c r="K47" s="35">
        <v>1</v>
      </c>
      <c r="L47" s="35">
        <v>0.5135135135135136</v>
      </c>
      <c r="M47" s="35">
        <v>0.34054054054054056</v>
      </c>
      <c r="N47" s="35">
        <v>0.31351351351351353</v>
      </c>
      <c r="O47" s="35">
        <v>8.6486486486486491E-2</v>
      </c>
      <c r="P47" s="35">
        <v>0.17297297297297298</v>
      </c>
      <c r="Q47" s="35">
        <v>0.2864864864864865</v>
      </c>
      <c r="R47" s="35">
        <v>0</v>
      </c>
      <c r="S47" s="35">
        <v>0</v>
      </c>
      <c r="T47" s="35">
        <v>1.118918918918919</v>
      </c>
      <c r="U47" s="35">
        <v>1.3243243243243243</v>
      </c>
      <c r="V47" s="35">
        <v>1.0594594594594595</v>
      </c>
      <c r="W47" s="35">
        <v>0.8</v>
      </c>
      <c r="X47" s="35">
        <v>1.2864864864864867</v>
      </c>
      <c r="Y47" s="35">
        <v>0.91351351351351351</v>
      </c>
      <c r="Z47" s="35">
        <v>15.545945945945947</v>
      </c>
      <c r="AA47" s="35">
        <v>82.61351351351351</v>
      </c>
      <c r="AB47" s="35">
        <v>0.85945945945945956</v>
      </c>
      <c r="AC47" s="35">
        <v>0.2864864864864865</v>
      </c>
      <c r="AD47" s="35">
        <v>8.6486486486486491E-2</v>
      </c>
    </row>
    <row r="48" spans="1:30" ht="17.399999999999999" x14ac:dyDescent="0.3">
      <c r="A48" s="39">
        <v>27</v>
      </c>
      <c r="B48" s="35">
        <v>0</v>
      </c>
      <c r="C48" s="34">
        <v>0</v>
      </c>
      <c r="D48" s="34">
        <v>1</v>
      </c>
      <c r="E48" s="31">
        <f t="shared" si="0"/>
        <v>0</v>
      </c>
      <c r="F48" s="34">
        <f t="shared" si="1"/>
        <v>3.7037037037037035E-2</v>
      </c>
      <c r="G48" s="34">
        <v>4</v>
      </c>
      <c r="H48" s="34">
        <v>0</v>
      </c>
      <c r="I48" s="34">
        <v>0.6</v>
      </c>
      <c r="J48" s="34">
        <v>0.9</v>
      </c>
      <c r="K48" s="34">
        <v>0</v>
      </c>
      <c r="L48" s="34">
        <v>3.1</v>
      </c>
      <c r="M48" s="34">
        <v>2.4</v>
      </c>
      <c r="N48" s="34">
        <v>1.6</v>
      </c>
      <c r="O48" s="34">
        <v>0</v>
      </c>
      <c r="P48" s="34">
        <v>1.1000000000000001</v>
      </c>
      <c r="Q48" s="34">
        <v>1.7</v>
      </c>
      <c r="R48" s="34">
        <v>0.1</v>
      </c>
      <c r="S48" s="34">
        <v>0</v>
      </c>
      <c r="T48" s="34">
        <v>0.7</v>
      </c>
      <c r="U48" s="34">
        <v>0.2</v>
      </c>
      <c r="V48" s="34">
        <v>0.7</v>
      </c>
      <c r="W48" s="34">
        <v>0</v>
      </c>
      <c r="X48" s="34">
        <v>0.3</v>
      </c>
      <c r="Y48" s="34">
        <v>0.6</v>
      </c>
      <c r="Z48" s="34">
        <v>57.5</v>
      </c>
      <c r="AA48" s="34">
        <v>80.7</v>
      </c>
      <c r="AB48" s="34">
        <v>0.1</v>
      </c>
      <c r="AC48" s="34">
        <v>8.3000000000000007</v>
      </c>
      <c r="AD48" s="34">
        <v>0.1</v>
      </c>
    </row>
    <row r="49" spans="1:30" ht="17.399999999999999" x14ac:dyDescent="0.3">
      <c r="A49" s="39">
        <v>10</v>
      </c>
      <c r="B49" s="35">
        <v>10</v>
      </c>
      <c r="C49" s="35">
        <v>2</v>
      </c>
      <c r="D49" s="35">
        <v>2</v>
      </c>
      <c r="E49" s="31">
        <f t="shared" si="0"/>
        <v>0.1</v>
      </c>
      <c r="F49" s="34">
        <f t="shared" si="1"/>
        <v>0.1</v>
      </c>
      <c r="G49" s="35">
        <v>1</v>
      </c>
      <c r="H49" s="35">
        <v>0</v>
      </c>
      <c r="I49" s="35">
        <v>0.9</v>
      </c>
      <c r="J49" s="35">
        <v>0.4</v>
      </c>
      <c r="K49" s="35">
        <v>0</v>
      </c>
      <c r="L49" s="38">
        <v>1.8</v>
      </c>
      <c r="M49" s="38">
        <v>0.7</v>
      </c>
      <c r="N49" s="38">
        <v>1.1000000000000001</v>
      </c>
      <c r="O49" s="38">
        <v>0.1</v>
      </c>
      <c r="P49" s="38">
        <v>0.5</v>
      </c>
      <c r="Q49" s="38">
        <v>0.5</v>
      </c>
      <c r="R49" s="38">
        <v>0.2</v>
      </c>
      <c r="S49" s="38">
        <v>0</v>
      </c>
      <c r="T49" s="38">
        <v>0.5</v>
      </c>
      <c r="U49" s="38">
        <v>0.6</v>
      </c>
      <c r="V49" s="38">
        <v>0.5</v>
      </c>
      <c r="W49" s="38">
        <v>0.1</v>
      </c>
      <c r="X49" s="38">
        <v>0.5</v>
      </c>
      <c r="Y49" s="38">
        <v>0.9</v>
      </c>
      <c r="Z49" s="38">
        <v>21.7</v>
      </c>
      <c r="AA49" s="38">
        <v>88.9</v>
      </c>
      <c r="AB49" s="38">
        <v>0.5</v>
      </c>
      <c r="AC49" s="38">
        <v>0.6</v>
      </c>
      <c r="AD49" s="38">
        <v>0</v>
      </c>
    </row>
    <row r="50" spans="1:30" ht="17.399999999999999" x14ac:dyDescent="0.3">
      <c r="A50" s="39">
        <v>9</v>
      </c>
      <c r="B50" s="35">
        <v>2</v>
      </c>
      <c r="C50" s="35">
        <v>0</v>
      </c>
      <c r="D50" s="35">
        <v>0</v>
      </c>
      <c r="E50" s="31">
        <f t="shared" si="0"/>
        <v>0</v>
      </c>
      <c r="F50" s="34">
        <f t="shared" si="1"/>
        <v>0</v>
      </c>
      <c r="G50" s="35">
        <v>3</v>
      </c>
      <c r="H50" s="35">
        <v>1</v>
      </c>
      <c r="I50" s="35">
        <v>0.6</v>
      </c>
      <c r="J50" s="35">
        <v>0.7</v>
      </c>
      <c r="K50" s="35">
        <v>0</v>
      </c>
      <c r="L50" s="38">
        <v>3.1</v>
      </c>
      <c r="M50" s="38">
        <v>2.2000000000000002</v>
      </c>
      <c r="N50" s="38">
        <v>1.7</v>
      </c>
      <c r="O50" s="38">
        <v>0.1</v>
      </c>
      <c r="P50" s="38">
        <v>0.6</v>
      </c>
      <c r="Q50" s="38">
        <v>1.7</v>
      </c>
      <c r="R50" s="38">
        <v>0.1</v>
      </c>
      <c r="S50" s="38">
        <v>0</v>
      </c>
      <c r="T50" s="38">
        <v>0.5</v>
      </c>
      <c r="U50" s="38">
        <v>1.3</v>
      </c>
      <c r="V50" s="38">
        <v>1.5</v>
      </c>
      <c r="W50" s="38">
        <v>0</v>
      </c>
      <c r="X50" s="38">
        <v>1.4</v>
      </c>
      <c r="Y50" s="38">
        <v>0.8</v>
      </c>
      <c r="Z50" s="38">
        <v>31.3</v>
      </c>
      <c r="AA50" s="38">
        <v>75.599999999999994</v>
      </c>
      <c r="AB50" s="38">
        <v>0</v>
      </c>
      <c r="AC50" s="38">
        <v>2.7</v>
      </c>
      <c r="AD50" s="38">
        <v>0</v>
      </c>
    </row>
    <row r="51" spans="1:30" ht="17.399999999999999" x14ac:dyDescent="0.3">
      <c r="A51" s="39">
        <v>23</v>
      </c>
      <c r="B51" s="35">
        <v>5</v>
      </c>
      <c r="C51" s="35">
        <v>1</v>
      </c>
      <c r="D51" s="35">
        <v>4</v>
      </c>
      <c r="E51" s="31">
        <f t="shared" si="0"/>
        <v>3.5714285714285712E-2</v>
      </c>
      <c r="F51" s="34">
        <f t="shared" si="1"/>
        <v>0.14285714285714285</v>
      </c>
      <c r="G51" s="35">
        <v>3</v>
      </c>
      <c r="H51" s="35">
        <v>1</v>
      </c>
      <c r="I51" s="35">
        <v>0.5535714285714286</v>
      </c>
      <c r="J51" s="35">
        <v>0.38928571428571429</v>
      </c>
      <c r="K51" s="35">
        <v>1</v>
      </c>
      <c r="L51" s="35">
        <v>1.375</v>
      </c>
      <c r="M51" s="35">
        <v>1.1821428571428572</v>
      </c>
      <c r="N51" s="35">
        <v>0.83571428571428574</v>
      </c>
      <c r="O51" s="35">
        <v>0</v>
      </c>
      <c r="P51" s="35">
        <v>0.12142857142857143</v>
      </c>
      <c r="Q51" s="35">
        <v>0.8214285714285714</v>
      </c>
      <c r="R51" s="35">
        <v>0.21071428571428572</v>
      </c>
      <c r="S51" s="35">
        <v>0</v>
      </c>
      <c r="T51" s="35">
        <v>1.8357142857142856</v>
      </c>
      <c r="U51" s="35">
        <v>2.285714285714286</v>
      </c>
      <c r="V51" s="35">
        <v>2.1214285714285714</v>
      </c>
      <c r="W51" s="35">
        <v>0.17857142857142858</v>
      </c>
      <c r="X51" s="35">
        <v>1.3178571428571428</v>
      </c>
      <c r="Y51" s="35">
        <v>1.0321428571428573</v>
      </c>
      <c r="Z51" s="35">
        <v>47.946428571428569</v>
      </c>
      <c r="AA51" s="35">
        <v>85.824999999999989</v>
      </c>
      <c r="AB51" s="35">
        <v>0.47857142857142859</v>
      </c>
      <c r="AC51" s="35">
        <v>2.5035714285714286</v>
      </c>
      <c r="AD51" s="35">
        <v>0.35714285714285715</v>
      </c>
    </row>
    <row r="52" spans="1:30" ht="17.399999999999999" x14ac:dyDescent="0.3">
      <c r="A52" s="39">
        <v>32</v>
      </c>
      <c r="B52" s="35">
        <v>1</v>
      </c>
      <c r="C52" s="35">
        <v>1</v>
      </c>
      <c r="D52" s="35">
        <v>5</v>
      </c>
      <c r="E52" s="31">
        <f t="shared" si="0"/>
        <v>3.0303030303030304E-2</v>
      </c>
      <c r="F52" s="34">
        <f t="shared" si="1"/>
        <v>0.15151515151515152</v>
      </c>
      <c r="G52" s="35">
        <v>7</v>
      </c>
      <c r="H52" s="35">
        <v>0</v>
      </c>
      <c r="I52" s="35">
        <v>0.3</v>
      </c>
      <c r="J52" s="35">
        <v>1.8</v>
      </c>
      <c r="K52" s="35">
        <v>0</v>
      </c>
      <c r="L52" s="38">
        <v>4</v>
      </c>
      <c r="M52" s="38">
        <v>2.6</v>
      </c>
      <c r="N52" s="38">
        <v>1.3</v>
      </c>
      <c r="O52" s="38">
        <v>0.2</v>
      </c>
      <c r="P52" s="38">
        <v>4.3</v>
      </c>
      <c r="Q52" s="38">
        <v>1.3</v>
      </c>
      <c r="R52" s="38">
        <v>0.2</v>
      </c>
      <c r="S52" s="38">
        <v>0</v>
      </c>
      <c r="T52" s="38">
        <v>0.6</v>
      </c>
      <c r="U52" s="38">
        <v>0.8</v>
      </c>
      <c r="V52" s="38">
        <v>1.3</v>
      </c>
      <c r="W52" s="38">
        <v>0</v>
      </c>
      <c r="X52" s="38">
        <v>0.3</v>
      </c>
      <c r="Y52" s="38">
        <v>0.9</v>
      </c>
      <c r="Z52" s="38">
        <v>28.9</v>
      </c>
      <c r="AA52" s="38">
        <v>71.2</v>
      </c>
      <c r="AB52" s="38">
        <v>0.3</v>
      </c>
      <c r="AC52" s="38">
        <v>0.6</v>
      </c>
      <c r="AD52" s="38">
        <v>0.1</v>
      </c>
    </row>
    <row r="53" spans="1:30" ht="17.399999999999999" x14ac:dyDescent="0.3">
      <c r="A53" s="37">
        <v>35</v>
      </c>
      <c r="B53" s="38">
        <v>9</v>
      </c>
      <c r="C53" s="38">
        <v>3</v>
      </c>
      <c r="D53" s="38">
        <v>10</v>
      </c>
      <c r="E53" s="31">
        <f t="shared" si="0"/>
        <v>6.8181818181818177E-2</v>
      </c>
      <c r="F53" s="34">
        <f t="shared" si="1"/>
        <v>0.22727272727272727</v>
      </c>
      <c r="G53" s="38">
        <v>7</v>
      </c>
      <c r="H53" s="38">
        <v>0</v>
      </c>
      <c r="I53" s="38">
        <v>1.4704545454545452</v>
      </c>
      <c r="J53" s="38">
        <v>0.34318181818181825</v>
      </c>
      <c r="K53" s="38">
        <v>3</v>
      </c>
      <c r="L53" s="38">
        <v>2.2318181818181815</v>
      </c>
      <c r="M53" s="38">
        <v>0.84090909090909083</v>
      </c>
      <c r="N53" s="38">
        <v>0.90681818181818175</v>
      </c>
      <c r="O53" s="38">
        <v>0</v>
      </c>
      <c r="P53" s="38">
        <v>0.49545454545454548</v>
      </c>
      <c r="Q53" s="38">
        <v>0.78409090909090895</v>
      </c>
      <c r="R53" s="38">
        <v>0.10227272727272728</v>
      </c>
      <c r="S53" s="38">
        <v>0</v>
      </c>
      <c r="T53" s="38">
        <v>2.2545454545454549</v>
      </c>
      <c r="U53" s="38">
        <v>0.57272727272727275</v>
      </c>
      <c r="V53" s="38">
        <v>1.0590909090909091</v>
      </c>
      <c r="W53" s="38">
        <v>7.5000000000000011E-2</v>
      </c>
      <c r="X53" s="38">
        <v>1.3477272727272729</v>
      </c>
      <c r="Y53" s="38">
        <v>1.075</v>
      </c>
      <c r="Z53" s="38">
        <v>42.543181818181814</v>
      </c>
      <c r="AA53" s="38">
        <v>83.263636363636365</v>
      </c>
      <c r="AB53" s="38">
        <v>1.8250000000000002</v>
      </c>
      <c r="AC53" s="38">
        <v>2.4818181818181815</v>
      </c>
      <c r="AD53" s="38">
        <v>0.16590909090909092</v>
      </c>
    </row>
    <row r="54" spans="1:30" ht="17.399999999999999" x14ac:dyDescent="0.3">
      <c r="A54" s="39">
        <v>4</v>
      </c>
      <c r="B54" s="35">
        <v>11</v>
      </c>
      <c r="C54" s="34">
        <v>1</v>
      </c>
      <c r="D54" s="34">
        <v>0</v>
      </c>
      <c r="E54" s="31">
        <f t="shared" si="0"/>
        <v>6.6666666666666666E-2</v>
      </c>
      <c r="F54" s="34">
        <f t="shared" si="1"/>
        <v>0</v>
      </c>
      <c r="G54" s="34">
        <v>1</v>
      </c>
      <c r="H54" s="34">
        <v>0</v>
      </c>
      <c r="I54" s="34">
        <v>0.1</v>
      </c>
      <c r="J54" s="34">
        <v>0.5</v>
      </c>
      <c r="K54" s="34">
        <v>0</v>
      </c>
      <c r="L54" s="34">
        <v>1.4</v>
      </c>
      <c r="M54" s="34">
        <v>0.7</v>
      </c>
      <c r="N54" s="34">
        <v>0.7</v>
      </c>
      <c r="O54" s="34">
        <v>0.1</v>
      </c>
      <c r="P54" s="34">
        <v>1.5</v>
      </c>
      <c r="Q54" s="34">
        <v>0.5</v>
      </c>
      <c r="R54" s="34">
        <v>0</v>
      </c>
      <c r="S54" s="34">
        <v>0</v>
      </c>
      <c r="T54" s="34">
        <v>0.3</v>
      </c>
      <c r="U54" s="34">
        <v>0.4</v>
      </c>
      <c r="V54" s="34">
        <v>0.5</v>
      </c>
      <c r="W54" s="34">
        <v>0</v>
      </c>
      <c r="X54" s="34">
        <v>0.5</v>
      </c>
      <c r="Y54" s="34">
        <v>0.5</v>
      </c>
      <c r="Z54" s="34">
        <v>1.5</v>
      </c>
      <c r="AA54" s="34">
        <v>68</v>
      </c>
      <c r="AB54" s="34">
        <v>0.3</v>
      </c>
      <c r="AC54" s="34">
        <v>0.3</v>
      </c>
      <c r="AD54" s="34">
        <v>0.1</v>
      </c>
    </row>
    <row r="55" spans="1:30" ht="17.399999999999999" x14ac:dyDescent="0.3">
      <c r="A55" s="37">
        <v>39</v>
      </c>
      <c r="B55" s="38">
        <v>2</v>
      </c>
      <c r="C55" s="38">
        <v>4</v>
      </c>
      <c r="D55" s="38">
        <v>14</v>
      </c>
      <c r="E55" s="31">
        <f t="shared" si="0"/>
        <v>9.7560975609756101E-2</v>
      </c>
      <c r="F55" s="34">
        <f t="shared" si="1"/>
        <v>0.34146341463414637</v>
      </c>
      <c r="G55" s="38">
        <v>3</v>
      </c>
      <c r="H55" s="38">
        <v>0</v>
      </c>
      <c r="I55" s="38">
        <v>1.4804878048780488</v>
      </c>
      <c r="J55" s="38">
        <v>0.3902439024390244</v>
      </c>
      <c r="K55" s="38">
        <v>4</v>
      </c>
      <c r="L55" s="38">
        <v>0.95121951219512202</v>
      </c>
      <c r="M55" s="38">
        <v>0.63902439024390245</v>
      </c>
      <c r="N55" s="38">
        <v>1.0219512195121951</v>
      </c>
      <c r="O55" s="38">
        <v>2.9268292682926828E-2</v>
      </c>
      <c r="P55" s="38">
        <v>9.0243902439024401E-2</v>
      </c>
      <c r="Q55" s="38">
        <v>0.9390243902439025</v>
      </c>
      <c r="R55" s="38">
        <v>0</v>
      </c>
      <c r="S55" s="38">
        <v>0</v>
      </c>
      <c r="T55" s="38">
        <v>3.2585365853658539</v>
      </c>
      <c r="U55" s="38">
        <v>1.3341463414634147</v>
      </c>
      <c r="V55" s="38">
        <v>2.4804878048780488</v>
      </c>
      <c r="W55" s="38">
        <v>0.59024390243902447</v>
      </c>
      <c r="X55" s="38">
        <v>2.7512195121951217</v>
      </c>
      <c r="Y55" s="38">
        <v>2.2512195121951222</v>
      </c>
      <c r="Z55" s="38">
        <v>50.295121951219507</v>
      </c>
      <c r="AA55" s="38">
        <v>85.160975609756093</v>
      </c>
      <c r="AB55" s="38">
        <v>2.2097560975609758</v>
      </c>
      <c r="AC55" s="38">
        <v>2.6878048780487802</v>
      </c>
      <c r="AD55" s="38">
        <v>0.45121951219512196</v>
      </c>
    </row>
    <row r="56" spans="1:30" ht="17.399999999999999" x14ac:dyDescent="0.3">
      <c r="A56" s="39">
        <v>38</v>
      </c>
      <c r="B56" s="35">
        <v>0</v>
      </c>
      <c r="C56" s="34">
        <v>5</v>
      </c>
      <c r="D56" s="34">
        <v>5</v>
      </c>
      <c r="E56" s="31">
        <f t="shared" si="0"/>
        <v>0.13157894736842105</v>
      </c>
      <c r="F56" s="34">
        <f t="shared" si="1"/>
        <v>0.13157894736842105</v>
      </c>
      <c r="G56" s="34">
        <v>4</v>
      </c>
      <c r="H56" s="34">
        <v>0</v>
      </c>
      <c r="I56" s="34">
        <v>0.9</v>
      </c>
      <c r="J56" s="34">
        <v>0.3</v>
      </c>
      <c r="K56" s="34">
        <v>5</v>
      </c>
      <c r="L56" s="34">
        <v>2.4</v>
      </c>
      <c r="M56" s="34">
        <v>1.5</v>
      </c>
      <c r="N56" s="34">
        <v>0.8</v>
      </c>
      <c r="O56" s="34">
        <v>0.1</v>
      </c>
      <c r="P56" s="34">
        <v>2</v>
      </c>
      <c r="Q56" s="34">
        <v>0.6</v>
      </c>
      <c r="R56" s="34">
        <v>0.2</v>
      </c>
      <c r="S56" s="34">
        <v>2</v>
      </c>
      <c r="T56" s="34">
        <v>3.1</v>
      </c>
      <c r="U56" s="34">
        <v>0.8</v>
      </c>
      <c r="V56" s="34">
        <v>1.5</v>
      </c>
      <c r="W56" s="34">
        <v>0</v>
      </c>
      <c r="X56" s="34">
        <v>0.9</v>
      </c>
      <c r="Y56" s="34">
        <v>0.5</v>
      </c>
      <c r="Z56" s="34">
        <v>43.8</v>
      </c>
      <c r="AA56" s="34">
        <v>82.3</v>
      </c>
      <c r="AB56" s="34">
        <v>2.8</v>
      </c>
      <c r="AC56" s="34">
        <v>1.3</v>
      </c>
      <c r="AD56" s="34">
        <v>0</v>
      </c>
    </row>
    <row r="57" spans="1:30" ht="17.399999999999999" x14ac:dyDescent="0.3">
      <c r="A57" s="39">
        <v>26</v>
      </c>
      <c r="B57" s="35">
        <v>2</v>
      </c>
      <c r="C57" s="35">
        <v>11</v>
      </c>
      <c r="D57" s="35">
        <v>3</v>
      </c>
      <c r="E57" s="31">
        <f t="shared" si="0"/>
        <v>0.39285714285714285</v>
      </c>
      <c r="F57" s="34">
        <f t="shared" si="1"/>
        <v>0.10714285714285714</v>
      </c>
      <c r="G57" s="35">
        <v>3</v>
      </c>
      <c r="H57" s="35">
        <v>0</v>
      </c>
      <c r="I57" s="35">
        <v>2.9</v>
      </c>
      <c r="J57" s="35">
        <v>0.7</v>
      </c>
      <c r="K57" s="35">
        <v>2</v>
      </c>
      <c r="L57" s="38">
        <v>1.8</v>
      </c>
      <c r="M57" s="38">
        <v>0.9</v>
      </c>
      <c r="N57" s="38">
        <v>0.8</v>
      </c>
      <c r="O57" s="38">
        <v>0</v>
      </c>
      <c r="P57" s="38">
        <v>0.5</v>
      </c>
      <c r="Q57" s="38">
        <v>1.5</v>
      </c>
      <c r="R57" s="38">
        <v>0.1</v>
      </c>
      <c r="S57" s="38">
        <v>0</v>
      </c>
      <c r="T57" s="38">
        <v>2.1</v>
      </c>
      <c r="U57" s="38">
        <v>1.8</v>
      </c>
      <c r="V57" s="38">
        <v>2.7</v>
      </c>
      <c r="W57" s="38">
        <v>0.2</v>
      </c>
      <c r="X57" s="38">
        <v>2.6</v>
      </c>
      <c r="Y57" s="38">
        <v>1.1000000000000001</v>
      </c>
      <c r="Z57" s="38">
        <v>42</v>
      </c>
      <c r="AA57" s="38">
        <v>79.7</v>
      </c>
      <c r="AB57" s="38">
        <v>1.5</v>
      </c>
      <c r="AC57" s="38">
        <v>2.9</v>
      </c>
      <c r="AD57" s="38">
        <v>0.3</v>
      </c>
    </row>
    <row r="58" spans="1:30" ht="17.399999999999999" x14ac:dyDescent="0.3">
      <c r="A58" s="39">
        <v>27</v>
      </c>
      <c r="B58" s="35">
        <v>1</v>
      </c>
      <c r="C58" s="34">
        <v>0</v>
      </c>
      <c r="D58" s="34">
        <v>1</v>
      </c>
      <c r="E58" s="31">
        <f t="shared" si="0"/>
        <v>0</v>
      </c>
      <c r="F58" s="34">
        <f t="shared" si="1"/>
        <v>3.5714285714285712E-2</v>
      </c>
      <c r="G58" s="34">
        <v>6</v>
      </c>
      <c r="H58" s="34">
        <v>2</v>
      </c>
      <c r="I58" s="34">
        <v>0.4</v>
      </c>
      <c r="J58" s="34">
        <v>1.5</v>
      </c>
      <c r="K58" s="34">
        <v>0</v>
      </c>
      <c r="L58" s="34">
        <v>2.1</v>
      </c>
      <c r="M58" s="34">
        <v>1.9</v>
      </c>
      <c r="N58" s="34">
        <v>1.9</v>
      </c>
      <c r="O58" s="34">
        <v>0.3</v>
      </c>
      <c r="P58" s="34">
        <v>3.5</v>
      </c>
      <c r="Q58" s="34">
        <v>0.5</v>
      </c>
      <c r="R58" s="34">
        <v>0.3</v>
      </c>
      <c r="S58" s="34">
        <v>0</v>
      </c>
      <c r="T58" s="34">
        <v>0.6</v>
      </c>
      <c r="U58" s="34">
        <v>0.3</v>
      </c>
      <c r="V58" s="34">
        <v>1</v>
      </c>
      <c r="W58" s="34">
        <v>0</v>
      </c>
      <c r="X58" s="34">
        <v>0.9</v>
      </c>
      <c r="Y58" s="34">
        <v>0.5</v>
      </c>
      <c r="Z58" s="34">
        <v>31.3</v>
      </c>
      <c r="AA58" s="34">
        <v>83.9</v>
      </c>
      <c r="AB58" s="34">
        <v>0.4</v>
      </c>
      <c r="AC58" s="34">
        <v>1</v>
      </c>
      <c r="AD58" s="34">
        <v>0</v>
      </c>
    </row>
    <row r="59" spans="1:30" ht="17.399999999999999" x14ac:dyDescent="0.3">
      <c r="A59" s="39">
        <v>31</v>
      </c>
      <c r="B59" s="35">
        <v>1</v>
      </c>
      <c r="C59" s="35">
        <v>4</v>
      </c>
      <c r="D59" s="35">
        <v>10</v>
      </c>
      <c r="E59" s="31">
        <f t="shared" si="0"/>
        <v>0.125</v>
      </c>
      <c r="F59" s="34">
        <f t="shared" si="1"/>
        <v>0.3125</v>
      </c>
      <c r="G59" s="35">
        <v>2</v>
      </c>
      <c r="H59" s="35">
        <v>0</v>
      </c>
      <c r="I59" s="35">
        <v>1.03125</v>
      </c>
      <c r="J59" s="35">
        <v>76.21875</v>
      </c>
      <c r="K59" s="35">
        <v>3</v>
      </c>
      <c r="L59" s="35">
        <v>0.9375</v>
      </c>
      <c r="M59" s="35">
        <v>0.5</v>
      </c>
      <c r="N59" s="35">
        <v>0.65625</v>
      </c>
      <c r="O59" s="35">
        <v>0</v>
      </c>
      <c r="P59" s="35">
        <v>0.1875</v>
      </c>
      <c r="Q59" s="35">
        <v>0.59375</v>
      </c>
      <c r="R59" s="35">
        <v>9.375E-2</v>
      </c>
      <c r="S59" s="35">
        <v>0</v>
      </c>
      <c r="T59" s="35">
        <v>2.625</v>
      </c>
      <c r="U59" s="35">
        <v>1.6875</v>
      </c>
      <c r="V59" s="35">
        <v>1.40625</v>
      </c>
      <c r="W59" s="35">
        <v>9.375E-2</v>
      </c>
      <c r="X59" s="35">
        <v>1.90625</v>
      </c>
      <c r="Y59" s="35">
        <v>0.9375</v>
      </c>
      <c r="Z59" s="35">
        <v>34.09375</v>
      </c>
      <c r="AA59" s="35">
        <v>78.09375</v>
      </c>
      <c r="AB59" s="35">
        <v>2.40625</v>
      </c>
      <c r="AC59" s="35">
        <v>2.46875</v>
      </c>
      <c r="AD59" s="35">
        <v>0.1875</v>
      </c>
    </row>
    <row r="60" spans="1:30" ht="17.399999999999999" x14ac:dyDescent="0.3">
      <c r="A60" s="37">
        <v>31</v>
      </c>
      <c r="B60" s="38">
        <v>1</v>
      </c>
      <c r="C60" s="38">
        <v>1</v>
      </c>
      <c r="D60" s="38">
        <v>3</v>
      </c>
      <c r="E60" s="31">
        <f t="shared" si="0"/>
        <v>3.125E-2</v>
      </c>
      <c r="F60" s="34">
        <f t="shared" si="1"/>
        <v>9.375E-2</v>
      </c>
      <c r="G60" s="38">
        <v>1</v>
      </c>
      <c r="H60" s="38">
        <v>0</v>
      </c>
      <c r="I60" s="38">
        <v>7.5000000000000011E-2</v>
      </c>
      <c r="J60" s="38">
        <v>0.78437500000000004</v>
      </c>
      <c r="K60" s="38">
        <v>0</v>
      </c>
      <c r="L60" s="38">
        <v>2.59375</v>
      </c>
      <c r="M60" s="38">
        <v>2.1968749999999999</v>
      </c>
      <c r="N60" s="38">
        <v>0.88437500000000013</v>
      </c>
      <c r="O60" s="38">
        <v>0.43437500000000001</v>
      </c>
      <c r="P60" s="38">
        <v>1.7562500000000001</v>
      </c>
      <c r="Q60" s="38">
        <v>0.73750000000000004</v>
      </c>
      <c r="R60" s="38">
        <v>0.35937500000000006</v>
      </c>
      <c r="S60" s="38">
        <v>1</v>
      </c>
      <c r="T60" s="38">
        <v>0.5625</v>
      </c>
      <c r="U60" s="38">
        <v>0.40625</v>
      </c>
      <c r="V60" s="38">
        <v>1.096875</v>
      </c>
      <c r="W60" s="38">
        <v>0.28749999999999998</v>
      </c>
      <c r="X60" s="38">
        <v>0.87812500000000004</v>
      </c>
      <c r="Y60" s="38">
        <v>0.84687500000000004</v>
      </c>
      <c r="Z60" s="38">
        <v>40.868750000000006</v>
      </c>
      <c r="AA60" s="38">
        <v>75.809374999999989</v>
      </c>
      <c r="AB60" s="38">
        <v>0.30000000000000004</v>
      </c>
      <c r="AC60" s="38">
        <v>1.6625000000000001</v>
      </c>
      <c r="AD60" s="38">
        <v>0</v>
      </c>
    </row>
    <row r="61" spans="1:30" ht="17.399999999999999" x14ac:dyDescent="0.3">
      <c r="A61" s="39">
        <v>27</v>
      </c>
      <c r="B61" s="35">
        <v>4</v>
      </c>
      <c r="C61" s="35">
        <v>1</v>
      </c>
      <c r="D61" s="35">
        <v>1</v>
      </c>
      <c r="E61" s="31">
        <f t="shared" si="0"/>
        <v>3.2258064516129031E-2</v>
      </c>
      <c r="F61" s="34">
        <f t="shared" si="1"/>
        <v>3.2258064516129031E-2</v>
      </c>
      <c r="G61" s="35">
        <v>8</v>
      </c>
      <c r="H61" s="35">
        <v>0</v>
      </c>
      <c r="I61" s="35">
        <v>1</v>
      </c>
      <c r="J61" s="35">
        <v>1.7</v>
      </c>
      <c r="K61" s="35">
        <v>0</v>
      </c>
      <c r="L61" s="38">
        <v>3.3</v>
      </c>
      <c r="M61" s="38">
        <v>1.3</v>
      </c>
      <c r="N61" s="38">
        <v>2.7</v>
      </c>
      <c r="O61" s="38">
        <v>0.1</v>
      </c>
      <c r="P61" s="38">
        <v>2.2000000000000002</v>
      </c>
      <c r="Q61" s="38">
        <v>1.3</v>
      </c>
      <c r="R61" s="38">
        <v>0.3</v>
      </c>
      <c r="S61" s="38">
        <v>0</v>
      </c>
      <c r="T61" s="38">
        <v>0.5</v>
      </c>
      <c r="U61" s="38">
        <v>1.2</v>
      </c>
      <c r="V61" s="38">
        <v>1.8</v>
      </c>
      <c r="W61" s="38">
        <v>0</v>
      </c>
      <c r="X61" s="38">
        <v>1.2</v>
      </c>
      <c r="Y61" s="38">
        <v>1.4</v>
      </c>
      <c r="Z61" s="38">
        <v>33</v>
      </c>
      <c r="AA61" s="38">
        <v>81.599999999999994</v>
      </c>
      <c r="AB61" s="38">
        <v>0.1</v>
      </c>
      <c r="AC61" s="38">
        <v>1.7</v>
      </c>
      <c r="AD61" s="38">
        <v>0.1</v>
      </c>
    </row>
    <row r="62" spans="1:30" ht="17.399999999999999" x14ac:dyDescent="0.3">
      <c r="A62" s="39">
        <v>25</v>
      </c>
      <c r="B62" s="35">
        <v>2</v>
      </c>
      <c r="C62" s="34">
        <v>2</v>
      </c>
      <c r="D62" s="34">
        <v>0</v>
      </c>
      <c r="E62" s="31">
        <f t="shared" si="0"/>
        <v>7.407407407407407E-2</v>
      </c>
      <c r="F62" s="34">
        <f t="shared" si="1"/>
        <v>0</v>
      </c>
      <c r="G62" s="34">
        <v>5</v>
      </c>
      <c r="H62" s="34">
        <v>0</v>
      </c>
      <c r="I62" s="34">
        <v>0.6</v>
      </c>
      <c r="J62" s="34">
        <v>2.6</v>
      </c>
      <c r="K62" s="34">
        <v>0</v>
      </c>
      <c r="L62" s="34">
        <v>1.5</v>
      </c>
      <c r="M62" s="34">
        <v>1.4</v>
      </c>
      <c r="N62" s="34">
        <v>0.8</v>
      </c>
      <c r="O62" s="34">
        <v>1.6</v>
      </c>
      <c r="P62" s="34">
        <v>8.8000000000000007</v>
      </c>
      <c r="Q62" s="34">
        <v>0.4</v>
      </c>
      <c r="R62" s="34">
        <v>0.7</v>
      </c>
      <c r="S62" s="34">
        <v>0</v>
      </c>
      <c r="T62" s="34">
        <v>0.1</v>
      </c>
      <c r="U62" s="34">
        <v>0.1</v>
      </c>
      <c r="V62" s="34">
        <v>0.6</v>
      </c>
      <c r="W62" s="34">
        <v>0</v>
      </c>
      <c r="X62" s="34">
        <v>0.1</v>
      </c>
      <c r="Y62" s="34">
        <v>0</v>
      </c>
      <c r="Z62" s="34">
        <v>45</v>
      </c>
      <c r="AA62" s="34">
        <v>78.7</v>
      </c>
      <c r="AB62" s="34">
        <v>0</v>
      </c>
      <c r="AC62" s="34">
        <v>3.5</v>
      </c>
      <c r="AD62" s="34">
        <v>0.1</v>
      </c>
    </row>
    <row r="63" spans="1:30" ht="17.399999999999999" x14ac:dyDescent="0.3">
      <c r="A63" s="39">
        <v>29</v>
      </c>
      <c r="B63" s="35">
        <v>5</v>
      </c>
      <c r="C63" s="34">
        <v>15</v>
      </c>
      <c r="D63" s="34">
        <v>5</v>
      </c>
      <c r="E63" s="31">
        <f t="shared" si="0"/>
        <v>0.44117647058823528</v>
      </c>
      <c r="F63" s="34">
        <f t="shared" si="1"/>
        <v>0.14705882352941177</v>
      </c>
      <c r="G63" s="34">
        <v>1</v>
      </c>
      <c r="H63" s="34">
        <v>0</v>
      </c>
      <c r="I63" s="34">
        <v>2.2000000000000002</v>
      </c>
      <c r="J63" s="34">
        <v>0.5</v>
      </c>
      <c r="K63" s="34">
        <v>3</v>
      </c>
      <c r="L63" s="34">
        <v>0.3</v>
      </c>
      <c r="M63" s="34">
        <v>0.3</v>
      </c>
      <c r="N63" s="34">
        <v>0.5</v>
      </c>
      <c r="O63" s="34">
        <v>0</v>
      </c>
      <c r="P63" s="34">
        <v>0.1</v>
      </c>
      <c r="Q63" s="34">
        <v>0.1</v>
      </c>
      <c r="R63" s="34">
        <v>0</v>
      </c>
      <c r="S63" s="34">
        <v>0</v>
      </c>
      <c r="T63" s="34">
        <v>0.9</v>
      </c>
      <c r="U63" s="34">
        <v>0.4</v>
      </c>
      <c r="V63" s="34">
        <v>0.4</v>
      </c>
      <c r="W63" s="34">
        <v>0.9</v>
      </c>
      <c r="X63" s="34">
        <v>1.6</v>
      </c>
      <c r="Y63" s="34">
        <v>1.9</v>
      </c>
      <c r="Z63" s="34">
        <v>18.8</v>
      </c>
      <c r="AA63" s="34">
        <v>76.599999999999994</v>
      </c>
      <c r="AB63" s="34">
        <v>0.2</v>
      </c>
      <c r="AC63" s="34">
        <v>0.3</v>
      </c>
      <c r="AD63" s="34">
        <v>0.2</v>
      </c>
    </row>
    <row r="64" spans="1:30" ht="17.399999999999999" x14ac:dyDescent="0.3">
      <c r="A64" s="39">
        <v>16</v>
      </c>
      <c r="B64" s="35">
        <v>0</v>
      </c>
      <c r="C64" s="35">
        <v>0</v>
      </c>
      <c r="D64" s="35">
        <v>0</v>
      </c>
      <c r="E64" s="31">
        <f t="shared" si="0"/>
        <v>0</v>
      </c>
      <c r="F64" s="34">
        <f t="shared" si="1"/>
        <v>0</v>
      </c>
      <c r="G64" s="35">
        <v>4</v>
      </c>
      <c r="H64" s="35">
        <v>0</v>
      </c>
      <c r="I64" s="35">
        <v>8.7500000000000008E-2</v>
      </c>
      <c r="J64" s="35">
        <v>2.9125000000000001</v>
      </c>
      <c r="K64" s="35">
        <v>0</v>
      </c>
      <c r="L64" s="35">
        <v>1.5</v>
      </c>
      <c r="M64" s="35">
        <v>2.4250000000000003</v>
      </c>
      <c r="N64" s="35">
        <v>0.9375</v>
      </c>
      <c r="O64" s="35">
        <v>0.77500000000000002</v>
      </c>
      <c r="P64" s="35">
        <v>6.8</v>
      </c>
      <c r="Q64" s="35">
        <v>0.53750000000000009</v>
      </c>
      <c r="R64" s="35">
        <v>1.175</v>
      </c>
      <c r="S64" s="35">
        <v>0</v>
      </c>
      <c r="T64" s="35">
        <v>0.15000000000000002</v>
      </c>
      <c r="U64" s="35">
        <v>0.4375</v>
      </c>
      <c r="V64" s="35">
        <v>0.5</v>
      </c>
      <c r="W64" s="35">
        <v>8.7500000000000008E-2</v>
      </c>
      <c r="X64" s="35">
        <v>0.35000000000000003</v>
      </c>
      <c r="Y64" s="35">
        <v>0.15000000000000002</v>
      </c>
      <c r="Z64" s="35">
        <v>33.099999999999994</v>
      </c>
      <c r="AA64" s="35">
        <v>82.912500000000009</v>
      </c>
      <c r="AB64" s="35">
        <v>0</v>
      </c>
      <c r="AC64" s="35">
        <v>2.1500000000000004</v>
      </c>
      <c r="AD64" s="35">
        <v>8.7500000000000008E-2</v>
      </c>
    </row>
    <row r="65" spans="1:30" ht="17.399999999999999" x14ac:dyDescent="0.3">
      <c r="A65" s="37">
        <v>36</v>
      </c>
      <c r="B65" s="38">
        <v>7</v>
      </c>
      <c r="C65" s="38">
        <v>18</v>
      </c>
      <c r="D65" s="38">
        <v>3</v>
      </c>
      <c r="E65" s="31">
        <f t="shared" si="0"/>
        <v>0.41860465116279072</v>
      </c>
      <c r="F65" s="34">
        <f t="shared" si="1"/>
        <v>6.9767441860465115E-2</v>
      </c>
      <c r="G65" s="38">
        <v>6</v>
      </c>
      <c r="H65" s="38">
        <v>2</v>
      </c>
      <c r="I65" s="38">
        <v>2.2255813953488373</v>
      </c>
      <c r="J65" s="38">
        <v>1.3139534883720929</v>
      </c>
      <c r="K65" s="38">
        <v>2</v>
      </c>
      <c r="L65" s="38">
        <v>1.1255813953488372</v>
      </c>
      <c r="M65" s="38">
        <v>0.63720930232558137</v>
      </c>
      <c r="N65" s="38">
        <v>0.93720930232558142</v>
      </c>
      <c r="O65" s="38">
        <v>0</v>
      </c>
      <c r="P65" s="38">
        <v>0.58837209302325588</v>
      </c>
      <c r="Q65" s="38">
        <v>0.55581395348837215</v>
      </c>
      <c r="R65" s="38">
        <v>8.1395348837209308E-2</v>
      </c>
      <c r="S65" s="38">
        <v>0</v>
      </c>
      <c r="T65" s="38">
        <v>0.83255813953488378</v>
      </c>
      <c r="U65" s="38">
        <v>0.56279069767441858</v>
      </c>
      <c r="V65" s="38">
        <v>1.5325581395348837</v>
      </c>
      <c r="W65" s="38">
        <v>0.5</v>
      </c>
      <c r="X65" s="38">
        <v>0.98139534883720936</v>
      </c>
      <c r="Y65" s="38">
        <v>1.0441860465116279</v>
      </c>
      <c r="Z65" s="38">
        <v>27.904651162790699</v>
      </c>
      <c r="AA65" s="38">
        <v>77.739534883720921</v>
      </c>
      <c r="AB65" s="38">
        <v>8.1395348837209308E-2</v>
      </c>
      <c r="AC65" s="38">
        <v>0.81860465116279069</v>
      </c>
      <c r="AD65" s="38">
        <v>0.34418604651162793</v>
      </c>
    </row>
    <row r="66" spans="1:30" ht="17.399999999999999" x14ac:dyDescent="0.3">
      <c r="A66" s="39">
        <v>41</v>
      </c>
      <c r="B66" s="35">
        <v>0</v>
      </c>
      <c r="C66" s="35">
        <v>1</v>
      </c>
      <c r="D66" s="35">
        <v>2</v>
      </c>
      <c r="E66" s="31">
        <f t="shared" ref="E66:E94" si="2">C66/(B66+A66)</f>
        <v>2.4390243902439025E-2</v>
      </c>
      <c r="F66" s="34">
        <f t="shared" ref="F66:F94" si="3">D66/(B66+A66)</f>
        <v>4.878048780487805E-2</v>
      </c>
      <c r="G66" s="35">
        <v>9</v>
      </c>
      <c r="H66" s="35">
        <v>1</v>
      </c>
      <c r="I66" s="35">
        <v>0.37073170731707322</v>
      </c>
      <c r="J66" s="35">
        <v>2.178048780487805</v>
      </c>
      <c r="K66" s="35">
        <v>0</v>
      </c>
      <c r="L66" s="35">
        <v>1.504878048780488</v>
      </c>
      <c r="M66" s="35">
        <v>1.602439024390244</v>
      </c>
      <c r="N66" s="35">
        <v>1.0170731707317073</v>
      </c>
      <c r="O66" s="35">
        <v>0.64146341463414636</v>
      </c>
      <c r="P66" s="35">
        <v>8.5414634146341459</v>
      </c>
      <c r="Q66" s="35">
        <v>0.54146341463414638</v>
      </c>
      <c r="R66" s="35">
        <v>1.0560975609756098</v>
      </c>
      <c r="S66" s="35">
        <v>0</v>
      </c>
      <c r="T66" s="35">
        <v>0.11463414634146343</v>
      </c>
      <c r="U66" s="35">
        <v>0.15853658536585366</v>
      </c>
      <c r="V66" s="35">
        <v>0.3</v>
      </c>
      <c r="W66" s="35">
        <v>8.5365853658536592E-2</v>
      </c>
      <c r="X66" s="35">
        <v>8.5365853658536592E-2</v>
      </c>
      <c r="Y66" s="35">
        <v>0.11463414634146343</v>
      </c>
      <c r="Z66" s="35">
        <v>19.602439024390243</v>
      </c>
      <c r="AA66" s="35">
        <v>75.543902439024393</v>
      </c>
      <c r="AB66" s="35">
        <v>0</v>
      </c>
      <c r="AC66" s="35">
        <v>1.975609756097561</v>
      </c>
      <c r="AD66" s="35">
        <v>0</v>
      </c>
    </row>
    <row r="67" spans="1:30" ht="17.399999999999999" x14ac:dyDescent="0.3">
      <c r="A67" s="39">
        <v>6</v>
      </c>
      <c r="B67" s="35">
        <v>26</v>
      </c>
      <c r="C67" s="35">
        <v>5</v>
      </c>
      <c r="D67" s="35">
        <v>3</v>
      </c>
      <c r="E67" s="31">
        <f t="shared" si="2"/>
        <v>0.15625</v>
      </c>
      <c r="F67" s="34">
        <f t="shared" si="3"/>
        <v>9.375E-2</v>
      </c>
      <c r="G67" s="35">
        <v>2</v>
      </c>
      <c r="H67" s="35">
        <v>0</v>
      </c>
      <c r="I67" s="35">
        <v>1.79375</v>
      </c>
      <c r="J67" s="35">
        <v>1.4437500000000001</v>
      </c>
      <c r="K67" s="35">
        <v>2</v>
      </c>
      <c r="L67" s="35">
        <v>0.5</v>
      </c>
      <c r="M67" s="35">
        <v>0.21875</v>
      </c>
      <c r="N67" s="35">
        <v>0.875</v>
      </c>
      <c r="O67" s="35">
        <v>0</v>
      </c>
      <c r="P67" s="35">
        <v>0.66249999999999998</v>
      </c>
      <c r="Q67" s="35">
        <v>0</v>
      </c>
      <c r="R67" s="35">
        <v>8.1250000000000003E-2</v>
      </c>
      <c r="S67" s="35">
        <v>0</v>
      </c>
      <c r="T67" s="35">
        <v>0.73124999999999996</v>
      </c>
      <c r="U67" s="35">
        <v>0.36250000000000004</v>
      </c>
      <c r="V67" s="35">
        <v>0.3</v>
      </c>
      <c r="W67" s="35">
        <v>0.40625</v>
      </c>
      <c r="X67" s="35">
        <v>0.86250000000000004</v>
      </c>
      <c r="Y67" s="35">
        <v>0.60624999999999996</v>
      </c>
      <c r="Z67" s="35">
        <v>11.1</v>
      </c>
      <c r="AA67" s="35">
        <v>71.375</v>
      </c>
      <c r="AB67" s="35">
        <v>0</v>
      </c>
      <c r="AC67" s="35">
        <v>0.33750000000000002</v>
      </c>
      <c r="AD67" s="35">
        <v>0</v>
      </c>
    </row>
    <row r="68" spans="1:30" ht="17.399999999999999" x14ac:dyDescent="0.3">
      <c r="A68" s="39">
        <v>30</v>
      </c>
      <c r="B68" s="35">
        <v>0</v>
      </c>
      <c r="C68" s="35">
        <v>1</v>
      </c>
      <c r="D68" s="35">
        <v>0</v>
      </c>
      <c r="E68" s="31">
        <f t="shared" si="2"/>
        <v>3.3333333333333333E-2</v>
      </c>
      <c r="F68" s="34">
        <f t="shared" si="3"/>
        <v>0</v>
      </c>
      <c r="G68" s="35">
        <v>6</v>
      </c>
      <c r="H68" s="35">
        <v>0</v>
      </c>
      <c r="I68" s="35">
        <v>0.1</v>
      </c>
      <c r="J68" s="35">
        <v>1.2</v>
      </c>
      <c r="K68" s="35">
        <v>0</v>
      </c>
      <c r="L68" s="38">
        <v>2.2999999999999998</v>
      </c>
      <c r="M68" s="38">
        <v>2.8</v>
      </c>
      <c r="N68" s="38">
        <v>1.5</v>
      </c>
      <c r="O68" s="38">
        <v>1.2</v>
      </c>
      <c r="P68" s="38">
        <v>5</v>
      </c>
      <c r="Q68" s="38">
        <v>0.6</v>
      </c>
      <c r="R68" s="38">
        <v>0.7</v>
      </c>
      <c r="S68" s="38">
        <v>0</v>
      </c>
      <c r="T68" s="38">
        <v>0.2</v>
      </c>
      <c r="U68" s="38">
        <v>0.6</v>
      </c>
      <c r="V68" s="38">
        <v>1.5</v>
      </c>
      <c r="W68" s="38">
        <v>0</v>
      </c>
      <c r="X68" s="38">
        <v>0.2</v>
      </c>
      <c r="Y68" s="38">
        <v>0.5</v>
      </c>
      <c r="Z68" s="38">
        <v>41.4</v>
      </c>
      <c r="AA68" s="38">
        <v>91.6</v>
      </c>
      <c r="AB68" s="38">
        <v>0</v>
      </c>
      <c r="AC68" s="38">
        <v>3</v>
      </c>
      <c r="AD68" s="38">
        <v>0</v>
      </c>
    </row>
    <row r="69" spans="1:30" ht="17.399999999999999" x14ac:dyDescent="0.3">
      <c r="A69" s="39">
        <v>22</v>
      </c>
      <c r="B69" s="35">
        <v>11</v>
      </c>
      <c r="C69" s="35">
        <v>18</v>
      </c>
      <c r="D69" s="35">
        <v>7</v>
      </c>
      <c r="E69" s="31">
        <f t="shared" si="2"/>
        <v>0.54545454545454541</v>
      </c>
      <c r="F69" s="34">
        <f t="shared" si="3"/>
        <v>0.21212121212121213</v>
      </c>
      <c r="G69" s="35">
        <v>3</v>
      </c>
      <c r="H69" s="35">
        <v>0</v>
      </c>
      <c r="I69" s="35">
        <v>2.5060606060606059</v>
      </c>
      <c r="J69" s="35">
        <v>2</v>
      </c>
      <c r="K69" s="35">
        <v>3</v>
      </c>
      <c r="L69" s="35">
        <v>1.009090909090909</v>
      </c>
      <c r="M69" s="35">
        <v>0.41515151515151516</v>
      </c>
      <c r="N69" s="35">
        <v>0.63636363636363635</v>
      </c>
      <c r="O69" s="35">
        <v>0</v>
      </c>
      <c r="P69" s="35">
        <v>0.7151515151515152</v>
      </c>
      <c r="Q69" s="35">
        <v>0.82121212121212128</v>
      </c>
      <c r="R69" s="35">
        <v>7.8787878787878796E-2</v>
      </c>
      <c r="S69" s="35">
        <v>0</v>
      </c>
      <c r="T69" s="35">
        <v>1.4787878787878788</v>
      </c>
      <c r="U69" s="35">
        <v>1.1363636363636362</v>
      </c>
      <c r="V69" s="35">
        <v>1.2303030303030302</v>
      </c>
      <c r="W69" s="35">
        <v>1.1636363636363636</v>
      </c>
      <c r="X69" s="35">
        <v>1.2575757575757578</v>
      </c>
      <c r="Y69" s="35">
        <v>1.4939393939393941</v>
      </c>
      <c r="Z69" s="35">
        <v>26.233333333333331</v>
      </c>
      <c r="AA69" s="35">
        <v>82.172727272727258</v>
      </c>
      <c r="AB69" s="35">
        <v>0.4</v>
      </c>
      <c r="AC69" s="35">
        <v>0.74848484848484853</v>
      </c>
      <c r="AD69" s="35">
        <v>0.15757575757575759</v>
      </c>
    </row>
    <row r="70" spans="1:30" ht="17.399999999999999" x14ac:dyDescent="0.3">
      <c r="A70" s="33">
        <v>12</v>
      </c>
      <c r="B70" s="35">
        <v>1</v>
      </c>
      <c r="C70" s="34">
        <v>3</v>
      </c>
      <c r="D70" s="34">
        <v>5</v>
      </c>
      <c r="E70" s="31">
        <f t="shared" si="2"/>
        <v>0.23076923076923078</v>
      </c>
      <c r="F70" s="34">
        <f t="shared" si="3"/>
        <v>0.38461538461538464</v>
      </c>
      <c r="G70" s="34">
        <v>0</v>
      </c>
      <c r="H70" s="34">
        <v>0</v>
      </c>
      <c r="I70" s="34">
        <v>2.8</v>
      </c>
      <c r="J70" s="34">
        <v>0.2</v>
      </c>
      <c r="K70" s="34">
        <v>1</v>
      </c>
      <c r="L70" s="34">
        <v>1.5</v>
      </c>
      <c r="M70" s="34">
        <v>0.9</v>
      </c>
      <c r="N70" s="34">
        <v>0.6</v>
      </c>
      <c r="O70" s="34">
        <v>0.1</v>
      </c>
      <c r="P70" s="34">
        <v>0.8</v>
      </c>
      <c r="Q70" s="34">
        <v>1.1000000000000001</v>
      </c>
      <c r="R70" s="34">
        <v>0</v>
      </c>
      <c r="S70" s="34">
        <v>0</v>
      </c>
      <c r="T70" s="34">
        <v>1.5</v>
      </c>
      <c r="U70" s="34">
        <v>1.3</v>
      </c>
      <c r="V70" s="34">
        <v>0.8</v>
      </c>
      <c r="W70" s="34">
        <v>0.5</v>
      </c>
      <c r="X70" s="34">
        <v>1.9</v>
      </c>
      <c r="Y70" s="34">
        <v>1.3</v>
      </c>
      <c r="Z70" s="34">
        <v>33.4</v>
      </c>
      <c r="AA70" s="34">
        <v>74.400000000000006</v>
      </c>
      <c r="AB70" s="34">
        <v>0.2</v>
      </c>
      <c r="AC70" s="34">
        <v>0.8</v>
      </c>
      <c r="AD70" s="34">
        <v>0.8</v>
      </c>
    </row>
    <row r="71" spans="1:30" ht="17.399999999999999" x14ac:dyDescent="0.3">
      <c r="A71" s="39">
        <v>30</v>
      </c>
      <c r="B71" s="35">
        <v>3</v>
      </c>
      <c r="C71" s="35">
        <v>15</v>
      </c>
      <c r="D71" s="35">
        <v>3</v>
      </c>
      <c r="E71" s="31">
        <f t="shared" si="2"/>
        <v>0.45454545454545453</v>
      </c>
      <c r="F71" s="34">
        <f t="shared" si="3"/>
        <v>9.0909090909090912E-2</v>
      </c>
      <c r="G71" s="35">
        <v>2</v>
      </c>
      <c r="H71" s="35">
        <v>0</v>
      </c>
      <c r="I71" s="35">
        <v>2.333333333333333</v>
      </c>
      <c r="J71" s="35">
        <v>0.82424242424242422</v>
      </c>
      <c r="K71" s="35">
        <v>2</v>
      </c>
      <c r="L71" s="35">
        <v>1.696969696969697</v>
      </c>
      <c r="M71" s="35">
        <v>0.60000000000000009</v>
      </c>
      <c r="N71" s="35">
        <v>0.99393939393939412</v>
      </c>
      <c r="O71" s="35">
        <v>0</v>
      </c>
      <c r="P71" s="35">
        <v>0.23030303030303031</v>
      </c>
      <c r="Q71" s="35">
        <v>0.28484848484848491</v>
      </c>
      <c r="R71" s="35">
        <v>0</v>
      </c>
      <c r="S71" s="35">
        <v>1</v>
      </c>
      <c r="T71" s="35">
        <v>1.084848484848485</v>
      </c>
      <c r="U71" s="35">
        <v>1.4848484848484849</v>
      </c>
      <c r="V71" s="35">
        <v>1.1090909090909091</v>
      </c>
      <c r="W71" s="35">
        <v>1.478787878787879</v>
      </c>
      <c r="X71" s="35">
        <v>3.2121212121212119</v>
      </c>
      <c r="Y71" s="35">
        <v>2.1696969696969699</v>
      </c>
      <c r="Z71" s="35">
        <v>21.272727272727273</v>
      </c>
      <c r="AA71" s="35">
        <v>76.11515151515151</v>
      </c>
      <c r="AB71" s="35">
        <v>0.11515151515151516</v>
      </c>
      <c r="AC71" s="35">
        <v>0.52121212121212124</v>
      </c>
      <c r="AD71" s="35">
        <v>0.25454545454545457</v>
      </c>
    </row>
    <row r="72" spans="1:30" ht="17.399999999999999" x14ac:dyDescent="0.3">
      <c r="A72" s="39">
        <v>22</v>
      </c>
      <c r="B72" s="35">
        <v>10</v>
      </c>
      <c r="C72" s="34">
        <v>13</v>
      </c>
      <c r="D72" s="34">
        <v>2</v>
      </c>
      <c r="E72" s="31">
        <f t="shared" si="2"/>
        <v>0.40625</v>
      </c>
      <c r="F72" s="34">
        <f t="shared" si="3"/>
        <v>6.25E-2</v>
      </c>
      <c r="G72" s="34">
        <v>3</v>
      </c>
      <c r="H72" s="34">
        <v>0</v>
      </c>
      <c r="I72" s="34">
        <v>1.8</v>
      </c>
      <c r="J72" s="34">
        <v>1.9</v>
      </c>
      <c r="K72" s="34">
        <v>3</v>
      </c>
      <c r="L72" s="34">
        <v>0.7</v>
      </c>
      <c r="M72" s="34">
        <v>0.4</v>
      </c>
      <c r="N72" s="34">
        <v>1.1000000000000001</v>
      </c>
      <c r="O72" s="34">
        <v>0</v>
      </c>
      <c r="P72" s="34">
        <v>0.3</v>
      </c>
      <c r="Q72" s="34">
        <v>0.2</v>
      </c>
      <c r="R72" s="34">
        <v>0.2</v>
      </c>
      <c r="S72" s="34">
        <v>0</v>
      </c>
      <c r="T72" s="34">
        <v>0.9</v>
      </c>
      <c r="U72" s="34">
        <v>0.5</v>
      </c>
      <c r="V72" s="34">
        <v>2.1</v>
      </c>
      <c r="W72" s="34">
        <v>0.5</v>
      </c>
      <c r="X72" s="34">
        <v>1.1000000000000001</v>
      </c>
      <c r="Y72" s="34">
        <v>1.3</v>
      </c>
      <c r="Z72" s="34">
        <v>24</v>
      </c>
      <c r="AA72" s="34">
        <v>69.599999999999994</v>
      </c>
      <c r="AB72" s="34">
        <v>0.1</v>
      </c>
      <c r="AC72" s="34">
        <v>0.5</v>
      </c>
      <c r="AD72" s="34">
        <v>0.1</v>
      </c>
    </row>
    <row r="73" spans="1:30" ht="17.399999999999999" x14ac:dyDescent="0.3">
      <c r="A73" s="39">
        <v>32</v>
      </c>
      <c r="B73" s="35">
        <v>0</v>
      </c>
      <c r="C73" s="35">
        <v>13</v>
      </c>
      <c r="D73" s="35">
        <v>6</v>
      </c>
      <c r="E73" s="31">
        <f t="shared" si="2"/>
        <v>0.40625</v>
      </c>
      <c r="F73" s="34">
        <f t="shared" si="3"/>
        <v>0.1875</v>
      </c>
      <c r="G73" s="35">
        <v>7</v>
      </c>
      <c r="H73" s="35">
        <v>0</v>
      </c>
      <c r="I73" s="35">
        <v>2.7</v>
      </c>
      <c r="J73" s="35">
        <v>2.9</v>
      </c>
      <c r="K73" s="35">
        <v>1</v>
      </c>
      <c r="L73" s="38">
        <v>0.6</v>
      </c>
      <c r="M73" s="38">
        <v>0.1</v>
      </c>
      <c r="N73" s="38">
        <v>3</v>
      </c>
      <c r="O73" s="38">
        <v>0</v>
      </c>
      <c r="P73" s="38">
        <v>1.3</v>
      </c>
      <c r="Q73" s="38">
        <v>0.1</v>
      </c>
      <c r="R73" s="38">
        <v>0.3</v>
      </c>
      <c r="S73" s="38">
        <v>0</v>
      </c>
      <c r="T73" s="38">
        <v>1</v>
      </c>
      <c r="U73" s="38">
        <v>0.6</v>
      </c>
      <c r="V73" s="38">
        <v>1.7</v>
      </c>
      <c r="W73" s="38">
        <v>1</v>
      </c>
      <c r="X73" s="38">
        <v>2.7</v>
      </c>
      <c r="Y73" s="38">
        <v>2.1</v>
      </c>
      <c r="Z73" s="38">
        <v>22.2</v>
      </c>
      <c r="AA73" s="38">
        <v>69.3</v>
      </c>
      <c r="AB73" s="38">
        <v>0.1</v>
      </c>
      <c r="AC73" s="38">
        <v>0.4</v>
      </c>
      <c r="AD73" s="38">
        <v>0.2</v>
      </c>
    </row>
    <row r="74" spans="1:30" ht="17.399999999999999" x14ac:dyDescent="0.3">
      <c r="A74" s="39">
        <v>13</v>
      </c>
      <c r="B74" s="35">
        <v>15</v>
      </c>
      <c r="C74" s="34">
        <v>2</v>
      </c>
      <c r="D74" s="34">
        <v>1</v>
      </c>
      <c r="E74" s="31">
        <f t="shared" si="2"/>
        <v>7.1428571428571425E-2</v>
      </c>
      <c r="F74" s="34">
        <f t="shared" si="3"/>
        <v>3.5714285714285712E-2</v>
      </c>
      <c r="G74" s="34">
        <v>0</v>
      </c>
      <c r="H74" s="34">
        <v>0</v>
      </c>
      <c r="I74" s="34">
        <v>1</v>
      </c>
      <c r="J74" s="34">
        <v>0.6</v>
      </c>
      <c r="K74" s="34">
        <v>0</v>
      </c>
      <c r="L74" s="34">
        <v>0.2</v>
      </c>
      <c r="M74" s="34">
        <v>0.1</v>
      </c>
      <c r="N74" s="34">
        <v>0.4</v>
      </c>
      <c r="O74" s="34">
        <v>0</v>
      </c>
      <c r="P74" s="34">
        <v>0.1</v>
      </c>
      <c r="Q74" s="34">
        <v>0.1</v>
      </c>
      <c r="R74" s="34">
        <v>0</v>
      </c>
      <c r="S74" s="34">
        <v>0</v>
      </c>
      <c r="T74" s="34">
        <v>0.3</v>
      </c>
      <c r="U74" s="34">
        <v>0.4</v>
      </c>
      <c r="V74" s="34">
        <v>1</v>
      </c>
      <c r="W74" s="34">
        <v>0.4</v>
      </c>
      <c r="X74" s="34">
        <v>1.5</v>
      </c>
      <c r="Y74" s="34">
        <v>1.1000000000000001</v>
      </c>
      <c r="Z74" s="34">
        <v>11</v>
      </c>
      <c r="AA74" s="34">
        <v>68.8</v>
      </c>
      <c r="AB74" s="34">
        <v>0</v>
      </c>
      <c r="AC74" s="34">
        <v>0.2</v>
      </c>
      <c r="AD74" s="34">
        <v>0</v>
      </c>
    </row>
    <row r="75" spans="1:30" ht="17.399999999999999" x14ac:dyDescent="0.3">
      <c r="A75" s="39">
        <v>25</v>
      </c>
      <c r="B75" s="35">
        <v>9</v>
      </c>
      <c r="C75" s="34">
        <v>8</v>
      </c>
      <c r="D75" s="34">
        <v>4</v>
      </c>
      <c r="E75" s="31">
        <f t="shared" si="2"/>
        <v>0.23529411764705882</v>
      </c>
      <c r="F75" s="34">
        <f t="shared" si="3"/>
        <v>0.11764705882352941</v>
      </c>
      <c r="G75" s="34">
        <v>3</v>
      </c>
      <c r="H75" s="34">
        <v>0</v>
      </c>
      <c r="I75" s="34">
        <v>1.4</v>
      </c>
      <c r="J75" s="34">
        <v>1.8</v>
      </c>
      <c r="K75" s="34">
        <v>1</v>
      </c>
      <c r="L75" s="34">
        <v>1.1000000000000001</v>
      </c>
      <c r="M75" s="34">
        <v>0.2</v>
      </c>
      <c r="N75" s="34">
        <v>1.3</v>
      </c>
      <c r="O75" s="34">
        <v>0</v>
      </c>
      <c r="P75" s="34">
        <v>0.5</v>
      </c>
      <c r="Q75" s="34">
        <v>0.3</v>
      </c>
      <c r="R75" s="34">
        <v>0.1</v>
      </c>
      <c r="S75" s="34">
        <v>0</v>
      </c>
      <c r="T75" s="34">
        <v>0.8</v>
      </c>
      <c r="U75" s="34">
        <v>0.4</v>
      </c>
      <c r="V75" s="34">
        <v>1.7</v>
      </c>
      <c r="W75" s="34">
        <v>0.6</v>
      </c>
      <c r="X75" s="34">
        <v>1.4</v>
      </c>
      <c r="Y75" s="34">
        <v>1.9</v>
      </c>
      <c r="Z75" s="34">
        <v>15.6</v>
      </c>
      <c r="AA75" s="34">
        <v>69.7</v>
      </c>
      <c r="AB75" s="34">
        <v>0.2</v>
      </c>
      <c r="AC75" s="34">
        <v>0.7</v>
      </c>
      <c r="AD75" s="34">
        <v>0</v>
      </c>
    </row>
    <row r="76" spans="1:30" ht="17.399999999999999" x14ac:dyDescent="0.3">
      <c r="A76" s="39">
        <v>34</v>
      </c>
      <c r="B76" s="35">
        <v>8</v>
      </c>
      <c r="C76" s="35">
        <v>15</v>
      </c>
      <c r="D76" s="35">
        <v>3</v>
      </c>
      <c r="E76" s="31">
        <f t="shared" si="2"/>
        <v>0.35714285714285715</v>
      </c>
      <c r="F76" s="34">
        <f t="shared" si="3"/>
        <v>7.1428571428571425E-2</v>
      </c>
      <c r="G76" s="35">
        <v>4</v>
      </c>
      <c r="H76" s="35">
        <v>0</v>
      </c>
      <c r="I76" s="35">
        <v>3.1619047619047622</v>
      </c>
      <c r="J76" s="35">
        <v>0.18095238095238098</v>
      </c>
      <c r="K76" s="35">
        <v>4</v>
      </c>
      <c r="L76" s="35">
        <v>0.48095238095238096</v>
      </c>
      <c r="M76" s="35">
        <v>0.31904761904761902</v>
      </c>
      <c r="N76" s="35">
        <v>0.73809523809523814</v>
      </c>
      <c r="O76" s="35">
        <v>0</v>
      </c>
      <c r="P76" s="35">
        <v>8.0952380952380956E-2</v>
      </c>
      <c r="Q76" s="35">
        <v>0.23809523809523811</v>
      </c>
      <c r="R76" s="35">
        <v>0</v>
      </c>
      <c r="S76" s="35">
        <v>0</v>
      </c>
      <c r="T76" s="35">
        <v>0.82380952380952388</v>
      </c>
      <c r="U76" s="35">
        <v>0.38095238095238099</v>
      </c>
      <c r="V76" s="35">
        <v>0.73809523809523814</v>
      </c>
      <c r="W76" s="35">
        <v>0.51904761904761909</v>
      </c>
      <c r="X76" s="35">
        <v>1.2571428571428571</v>
      </c>
      <c r="Y76" s="35">
        <v>1.6666666666666665</v>
      </c>
      <c r="Z76" s="35">
        <v>13.452380952380953</v>
      </c>
      <c r="AA76" s="35">
        <v>84.319047619047609</v>
      </c>
      <c r="AB76" s="35">
        <v>0</v>
      </c>
      <c r="AC76" s="35">
        <v>0.31904761904761902</v>
      </c>
      <c r="AD76" s="35">
        <v>0.16190476190476191</v>
      </c>
    </row>
    <row r="77" spans="1:30" ht="17.399999999999999" x14ac:dyDescent="0.3">
      <c r="A77" s="39">
        <v>23</v>
      </c>
      <c r="B77" s="35">
        <v>1</v>
      </c>
      <c r="C77" s="35">
        <v>10</v>
      </c>
      <c r="D77" s="35">
        <v>0</v>
      </c>
      <c r="E77" s="31">
        <f t="shared" si="2"/>
        <v>0.41666666666666669</v>
      </c>
      <c r="F77" s="34">
        <f t="shared" si="3"/>
        <v>0</v>
      </c>
      <c r="G77" s="35">
        <v>2</v>
      </c>
      <c r="H77" s="35">
        <v>0</v>
      </c>
      <c r="I77" s="35">
        <v>2.5</v>
      </c>
      <c r="J77" s="35">
        <v>3</v>
      </c>
      <c r="K77" s="35">
        <v>1</v>
      </c>
      <c r="L77" s="38">
        <v>0.9</v>
      </c>
      <c r="M77" s="38">
        <v>0.3</v>
      </c>
      <c r="N77" s="38">
        <v>1.8</v>
      </c>
      <c r="O77" s="38">
        <v>0</v>
      </c>
      <c r="P77" s="38">
        <v>1</v>
      </c>
      <c r="Q77" s="38">
        <v>0.6</v>
      </c>
      <c r="R77" s="38">
        <v>0</v>
      </c>
      <c r="S77" s="38">
        <v>1</v>
      </c>
      <c r="T77" s="38">
        <v>1.2</v>
      </c>
      <c r="U77" s="38">
        <v>0.4</v>
      </c>
      <c r="V77" s="38">
        <v>1.8</v>
      </c>
      <c r="W77" s="38">
        <v>0.3</v>
      </c>
      <c r="X77" s="38">
        <v>1.3</v>
      </c>
      <c r="Y77" s="38">
        <v>1.5</v>
      </c>
      <c r="Z77" s="38">
        <v>16.2</v>
      </c>
      <c r="AA77" s="38">
        <v>67.5</v>
      </c>
      <c r="AB77" s="38">
        <v>0</v>
      </c>
      <c r="AC77" s="38">
        <v>0.3</v>
      </c>
      <c r="AD77" s="38">
        <v>0.1</v>
      </c>
    </row>
    <row r="78" spans="1:30" ht="17.399999999999999" x14ac:dyDescent="0.3">
      <c r="A78" s="37">
        <v>33</v>
      </c>
      <c r="B78" s="38">
        <v>9</v>
      </c>
      <c r="C78" s="38">
        <v>18</v>
      </c>
      <c r="D78" s="38">
        <v>5</v>
      </c>
      <c r="E78" s="31">
        <f t="shared" si="2"/>
        <v>0.42857142857142855</v>
      </c>
      <c r="F78" s="34">
        <f t="shared" si="3"/>
        <v>0.11904761904761904</v>
      </c>
      <c r="G78" s="38">
        <v>2</v>
      </c>
      <c r="H78" s="38">
        <v>0</v>
      </c>
      <c r="I78" s="38">
        <v>3.0142857142857142</v>
      </c>
      <c r="J78" s="38">
        <v>1.1190476190476191</v>
      </c>
      <c r="K78" s="38">
        <v>3</v>
      </c>
      <c r="L78" s="38">
        <v>0.1761904761904762</v>
      </c>
      <c r="M78" s="38">
        <v>0.1761904761904762</v>
      </c>
      <c r="N78" s="38">
        <v>1.3285714285714283</v>
      </c>
      <c r="O78" s="38">
        <v>0</v>
      </c>
      <c r="P78" s="38">
        <v>0.64761904761904765</v>
      </c>
      <c r="Q78" s="38">
        <v>0.2</v>
      </c>
      <c r="R78" s="38">
        <v>2.3809523809523808E-2</v>
      </c>
      <c r="S78" s="38">
        <v>0</v>
      </c>
      <c r="T78" s="38">
        <v>0.66428571428571415</v>
      </c>
      <c r="U78" s="38">
        <v>0.71190476190476182</v>
      </c>
      <c r="V78" s="38">
        <v>2.0714285714285712</v>
      </c>
      <c r="W78" s="38">
        <v>1.7119047619047618</v>
      </c>
      <c r="X78" s="38">
        <v>1.8642857142857141</v>
      </c>
      <c r="Y78" s="38">
        <v>2.4476190476190478</v>
      </c>
      <c r="Z78" s="38">
        <v>19.492857142857144</v>
      </c>
      <c r="AA78" s="38">
        <v>74.766666666666666</v>
      </c>
      <c r="AB78" s="38">
        <v>0</v>
      </c>
      <c r="AC78" s="38">
        <v>0.57619047619047614</v>
      </c>
      <c r="AD78" s="38">
        <v>0</v>
      </c>
    </row>
    <row r="79" spans="1:30" ht="17.399999999999999" x14ac:dyDescent="0.3">
      <c r="A79" s="37">
        <v>45</v>
      </c>
      <c r="B79" s="38">
        <v>10</v>
      </c>
      <c r="C79" s="38">
        <v>22</v>
      </c>
      <c r="D79" s="38">
        <v>7</v>
      </c>
      <c r="E79" s="31">
        <f t="shared" si="2"/>
        <v>0.4</v>
      </c>
      <c r="F79" s="34">
        <f t="shared" si="3"/>
        <v>0.12727272727272726</v>
      </c>
      <c r="G79" s="38">
        <v>4</v>
      </c>
      <c r="H79" s="38">
        <v>1</v>
      </c>
      <c r="I79" s="38">
        <v>2.3249999999999997</v>
      </c>
      <c r="J79" s="38">
        <v>2.5309090909090912</v>
      </c>
      <c r="K79" s="38">
        <v>8</v>
      </c>
      <c r="L79" s="38">
        <v>0.83454545454545448</v>
      </c>
      <c r="M79" s="38">
        <v>0.25636363636363635</v>
      </c>
      <c r="N79" s="38">
        <v>1.3909090909090909</v>
      </c>
      <c r="O79" s="38">
        <v>0</v>
      </c>
      <c r="P79" s="38">
        <v>0.81818181818181823</v>
      </c>
      <c r="Q79" s="38">
        <v>0.29818181818181821</v>
      </c>
      <c r="R79" s="38">
        <v>0</v>
      </c>
      <c r="S79" s="38">
        <v>0</v>
      </c>
      <c r="T79" s="38">
        <v>1.1454545454545455</v>
      </c>
      <c r="U79" s="38">
        <v>1.3</v>
      </c>
      <c r="V79" s="38">
        <v>1.3181818181818181</v>
      </c>
      <c r="W79" s="38">
        <v>0.8345454545454547</v>
      </c>
      <c r="X79" s="38">
        <v>2.1018181818181816</v>
      </c>
      <c r="Y79" s="38">
        <v>2.0290909090909088</v>
      </c>
      <c r="Z79" s="38">
        <v>20.378181818181819</v>
      </c>
      <c r="AA79" s="38">
        <v>73.669090909090912</v>
      </c>
      <c r="AB79" s="38">
        <v>0.33272727272727276</v>
      </c>
      <c r="AC79" s="38">
        <v>0.62727272727272732</v>
      </c>
      <c r="AD79" s="38">
        <v>8.1818181818181818E-2</v>
      </c>
    </row>
    <row r="80" spans="1:30" ht="17.399999999999999" x14ac:dyDescent="0.3">
      <c r="A80" s="39">
        <v>39</v>
      </c>
      <c r="B80" s="35">
        <v>0</v>
      </c>
      <c r="C80" s="35">
        <v>5</v>
      </c>
      <c r="D80" s="35">
        <v>1</v>
      </c>
      <c r="E80" s="31">
        <f t="shared" si="2"/>
        <v>0.12820512820512819</v>
      </c>
      <c r="F80" s="34">
        <f t="shared" si="3"/>
        <v>2.564102564102564E-2</v>
      </c>
      <c r="G80" s="35">
        <v>2</v>
      </c>
      <c r="H80" s="35">
        <v>0</v>
      </c>
      <c r="I80" s="35">
        <v>0.42564102564102568</v>
      </c>
      <c r="J80" s="35">
        <v>1.8615384615384614</v>
      </c>
      <c r="K80" s="35">
        <v>3</v>
      </c>
      <c r="L80" s="35">
        <v>0.48717948717948717</v>
      </c>
      <c r="M80" s="35">
        <v>0.31282051282051276</v>
      </c>
      <c r="N80" s="35">
        <v>0.72564102564102562</v>
      </c>
      <c r="O80" s="35">
        <v>0</v>
      </c>
      <c r="P80" s="35">
        <v>8.7179487179487189E-2</v>
      </c>
      <c r="Q80" s="35">
        <v>0.22564102564102567</v>
      </c>
      <c r="R80" s="35">
        <v>0</v>
      </c>
      <c r="S80" s="35">
        <v>0</v>
      </c>
      <c r="T80" s="35">
        <v>0.8487179487179487</v>
      </c>
      <c r="U80" s="35">
        <v>0.38717948717948725</v>
      </c>
      <c r="V80" s="35">
        <v>0.72564102564102562</v>
      </c>
      <c r="W80" s="35">
        <v>0.51282051282051277</v>
      </c>
      <c r="X80" s="35">
        <v>1.2384615384615383</v>
      </c>
      <c r="Y80" s="35">
        <v>1.5794871794871794</v>
      </c>
      <c r="Z80" s="35">
        <v>13.271794871794873</v>
      </c>
      <c r="AA80" s="35">
        <v>84.574358974358972</v>
      </c>
      <c r="AB80" s="35">
        <v>0</v>
      </c>
      <c r="AC80" s="35">
        <v>0.31282051282051276</v>
      </c>
      <c r="AD80" s="35">
        <v>0.17435897435897438</v>
      </c>
    </row>
    <row r="81" spans="1:30" ht="17.399999999999999" x14ac:dyDescent="0.3">
      <c r="A81" s="39">
        <v>20</v>
      </c>
      <c r="B81" s="35">
        <v>17</v>
      </c>
      <c r="C81" s="35">
        <v>5</v>
      </c>
      <c r="D81" s="35">
        <v>1</v>
      </c>
      <c r="E81" s="31">
        <f t="shared" si="2"/>
        <v>0.13513513513513514</v>
      </c>
      <c r="F81" s="34">
        <f t="shared" si="3"/>
        <v>2.7027027027027029E-2</v>
      </c>
      <c r="G81" s="35">
        <v>3</v>
      </c>
      <c r="H81" s="35">
        <v>0</v>
      </c>
      <c r="I81" s="35">
        <v>1.5270270270270268</v>
      </c>
      <c r="J81" s="35">
        <v>0.87837837837837829</v>
      </c>
      <c r="K81" s="35">
        <v>2</v>
      </c>
      <c r="L81" s="35">
        <v>1.172972972972973</v>
      </c>
      <c r="M81" s="35">
        <v>0.70540540540540542</v>
      </c>
      <c r="N81" s="35">
        <v>1.008108108108108</v>
      </c>
      <c r="O81" s="35">
        <v>0</v>
      </c>
      <c r="P81" s="35">
        <v>0.46486486486486484</v>
      </c>
      <c r="Q81" s="35">
        <v>0.88108108108108119</v>
      </c>
      <c r="R81" s="35">
        <v>4.8648648648648651E-2</v>
      </c>
      <c r="S81" s="35">
        <v>0</v>
      </c>
      <c r="T81" s="35">
        <v>0.32972972972972969</v>
      </c>
      <c r="U81" s="35">
        <v>0.89459459459459456</v>
      </c>
      <c r="V81" s="35">
        <v>1.4648648648648648</v>
      </c>
      <c r="W81" s="35">
        <v>0.40540540540540537</v>
      </c>
      <c r="X81" s="35">
        <v>1.5324324324324325</v>
      </c>
      <c r="Y81" s="35">
        <v>0.97027027027027013</v>
      </c>
      <c r="Z81" s="35">
        <v>13.72972972972973</v>
      </c>
      <c r="AA81" s="35">
        <v>82.354054054054046</v>
      </c>
      <c r="AB81" s="35">
        <v>9.1891891891891897E-2</v>
      </c>
      <c r="AC81" s="35">
        <v>0.54054054054054046</v>
      </c>
      <c r="AD81" s="35">
        <v>0</v>
      </c>
    </row>
    <row r="82" spans="1:30" ht="17.399999999999999" x14ac:dyDescent="0.3">
      <c r="A82" s="39">
        <v>34</v>
      </c>
      <c r="B82" s="35">
        <v>6</v>
      </c>
      <c r="C82" s="35">
        <v>2</v>
      </c>
      <c r="D82" s="35">
        <v>4</v>
      </c>
      <c r="E82" s="31">
        <f t="shared" si="2"/>
        <v>0.05</v>
      </c>
      <c r="F82" s="34">
        <f t="shared" si="3"/>
        <v>0.1</v>
      </c>
      <c r="G82" s="35">
        <v>5</v>
      </c>
      <c r="H82" s="35">
        <v>0</v>
      </c>
      <c r="I82" s="35">
        <v>0.7400000000000001</v>
      </c>
      <c r="J82" s="35">
        <v>0.91500000000000004</v>
      </c>
      <c r="K82" s="35">
        <v>3</v>
      </c>
      <c r="L82" s="35">
        <v>2.7000000000000006</v>
      </c>
      <c r="M82" s="35">
        <v>1.415</v>
      </c>
      <c r="N82" s="35">
        <v>1.6099999999999999</v>
      </c>
      <c r="O82" s="35">
        <v>8.5000000000000006E-2</v>
      </c>
      <c r="P82" s="35">
        <v>0.63</v>
      </c>
      <c r="Q82" s="35">
        <v>0.53</v>
      </c>
      <c r="R82" s="35">
        <v>1.5000000000000003E-2</v>
      </c>
      <c r="S82" s="35">
        <v>0</v>
      </c>
      <c r="T82" s="35">
        <v>1.665</v>
      </c>
      <c r="U82" s="35">
        <v>1.9350000000000001</v>
      </c>
      <c r="V82" s="35">
        <v>1.2150000000000001</v>
      </c>
      <c r="W82" s="35">
        <v>0</v>
      </c>
      <c r="X82" s="35">
        <v>1.2849999999999999</v>
      </c>
      <c r="Y82" s="35">
        <v>0.84</v>
      </c>
      <c r="Z82" s="35">
        <v>49.195</v>
      </c>
      <c r="AA82" s="35">
        <v>90.735000000000014</v>
      </c>
      <c r="AB82" s="35">
        <v>0</v>
      </c>
      <c r="AC82" s="35">
        <v>3.2399999999999998</v>
      </c>
      <c r="AD82" s="35">
        <v>0.1</v>
      </c>
    </row>
    <row r="83" spans="1:30" ht="17.399999999999999" x14ac:dyDescent="0.3">
      <c r="A83" s="39">
        <v>38</v>
      </c>
      <c r="B83" s="35">
        <v>2</v>
      </c>
      <c r="C83" s="35">
        <v>26</v>
      </c>
      <c r="D83" s="35">
        <v>7</v>
      </c>
      <c r="E83" s="31">
        <f t="shared" si="2"/>
        <v>0.65</v>
      </c>
      <c r="F83" s="34">
        <f t="shared" si="3"/>
        <v>0.17499999999999999</v>
      </c>
      <c r="G83" s="35">
        <v>2</v>
      </c>
      <c r="H83" s="35">
        <v>0</v>
      </c>
      <c r="I83" s="35">
        <v>3.33</v>
      </c>
      <c r="J83" s="35">
        <v>4.8600000000000012</v>
      </c>
      <c r="K83" s="35">
        <v>10</v>
      </c>
      <c r="L83" s="35">
        <v>1.0550000000000002</v>
      </c>
      <c r="M83" s="35">
        <v>0.61499999999999999</v>
      </c>
      <c r="N83" s="35">
        <v>2.33</v>
      </c>
      <c r="O83" s="35">
        <v>0</v>
      </c>
      <c r="P83" s="35">
        <v>0.87</v>
      </c>
      <c r="Q83" s="35">
        <v>0.81</v>
      </c>
      <c r="R83" s="35">
        <v>8.5000000000000006E-2</v>
      </c>
      <c r="S83" s="35">
        <v>0</v>
      </c>
      <c r="T83" s="35">
        <v>1.925</v>
      </c>
      <c r="U83" s="35">
        <v>1.4249999999999998</v>
      </c>
      <c r="V83" s="35">
        <v>2.9450000000000003</v>
      </c>
      <c r="W83" s="35">
        <v>1.1600000000000001</v>
      </c>
      <c r="X83" s="35">
        <v>2.2949999999999999</v>
      </c>
      <c r="Y83" s="35">
        <v>2.0200000000000005</v>
      </c>
      <c r="Z83" s="35">
        <v>25.97</v>
      </c>
      <c r="AA83" s="35">
        <v>67.179999999999993</v>
      </c>
      <c r="AB83" s="35">
        <v>0.17</v>
      </c>
      <c r="AC83" s="35">
        <v>0.66999999999999993</v>
      </c>
      <c r="AD83" s="35">
        <v>8.5000000000000006E-2</v>
      </c>
    </row>
    <row r="84" spans="1:30" ht="17.399999999999999" x14ac:dyDescent="0.3">
      <c r="A84" s="39">
        <v>10</v>
      </c>
      <c r="B84" s="35">
        <v>0</v>
      </c>
      <c r="C84" s="34">
        <v>1</v>
      </c>
      <c r="D84" s="34">
        <v>1</v>
      </c>
      <c r="E84" s="31">
        <f t="shared" si="2"/>
        <v>0.1</v>
      </c>
      <c r="F84" s="34">
        <f t="shared" si="3"/>
        <v>0.1</v>
      </c>
      <c r="G84" s="34">
        <v>2</v>
      </c>
      <c r="H84" s="34">
        <v>0</v>
      </c>
      <c r="I84" s="34">
        <v>0.5</v>
      </c>
      <c r="J84" s="34">
        <v>2.1</v>
      </c>
      <c r="K84" s="34">
        <v>1</v>
      </c>
      <c r="L84" s="34">
        <v>2.6</v>
      </c>
      <c r="M84" s="34">
        <v>1.9</v>
      </c>
      <c r="N84" s="34">
        <v>0.7</v>
      </c>
      <c r="O84" s="34">
        <v>0.6</v>
      </c>
      <c r="P84" s="34">
        <v>5.5</v>
      </c>
      <c r="Q84" s="34">
        <v>0.7</v>
      </c>
      <c r="R84" s="34">
        <v>0.4</v>
      </c>
      <c r="S84" s="34">
        <v>0</v>
      </c>
      <c r="T84" s="34">
        <v>0.4</v>
      </c>
      <c r="U84" s="34">
        <v>0.6</v>
      </c>
      <c r="V84" s="34">
        <v>1.2</v>
      </c>
      <c r="W84" s="34">
        <v>0.5</v>
      </c>
      <c r="X84" s="34">
        <v>0.2</v>
      </c>
      <c r="Y84" s="34">
        <v>0.3</v>
      </c>
      <c r="Z84" s="34">
        <v>34.799999999999997</v>
      </c>
      <c r="AA84" s="34">
        <v>83.3</v>
      </c>
      <c r="AB84" s="34">
        <v>0.1</v>
      </c>
      <c r="AC84" s="34">
        <v>3.1</v>
      </c>
      <c r="AD84" s="34">
        <v>0</v>
      </c>
    </row>
    <row r="85" spans="1:30" ht="17.399999999999999" x14ac:dyDescent="0.3">
      <c r="A85" s="39">
        <v>26</v>
      </c>
      <c r="B85" s="35">
        <v>0</v>
      </c>
      <c r="C85" s="34">
        <v>7</v>
      </c>
      <c r="D85" s="34">
        <v>3</v>
      </c>
      <c r="E85" s="31">
        <f t="shared" si="2"/>
        <v>0.26923076923076922</v>
      </c>
      <c r="F85" s="34">
        <f t="shared" si="3"/>
        <v>0.11538461538461539</v>
      </c>
      <c r="G85" s="34">
        <v>7</v>
      </c>
      <c r="H85" s="34">
        <v>0</v>
      </c>
      <c r="I85" s="34">
        <v>2.5</v>
      </c>
      <c r="J85" s="34">
        <v>0.2</v>
      </c>
      <c r="K85" s="34">
        <v>3</v>
      </c>
      <c r="L85" s="34">
        <v>3</v>
      </c>
      <c r="M85" s="34">
        <v>0.9</v>
      </c>
      <c r="N85" s="34">
        <v>0.7</v>
      </c>
      <c r="O85" s="34">
        <v>0</v>
      </c>
      <c r="P85" s="34">
        <v>0.2</v>
      </c>
      <c r="Q85" s="34">
        <v>0.7</v>
      </c>
      <c r="R85" s="34">
        <v>0</v>
      </c>
      <c r="S85" s="34">
        <v>0</v>
      </c>
      <c r="T85" s="34">
        <v>1.9</v>
      </c>
      <c r="U85" s="34">
        <v>1.7</v>
      </c>
      <c r="V85" s="34">
        <v>1.3</v>
      </c>
      <c r="W85" s="34">
        <v>0.5</v>
      </c>
      <c r="X85" s="34">
        <v>2.1</v>
      </c>
      <c r="Y85" s="34">
        <v>1.5</v>
      </c>
      <c r="Z85" s="34">
        <v>39.4</v>
      </c>
      <c r="AA85" s="34">
        <v>80.5</v>
      </c>
      <c r="AB85" s="34">
        <v>1.4</v>
      </c>
      <c r="AC85" s="34">
        <v>2.2000000000000002</v>
      </c>
      <c r="AD85" s="34">
        <v>0.1</v>
      </c>
    </row>
    <row r="86" spans="1:30" ht="17.399999999999999" x14ac:dyDescent="0.3">
      <c r="A86" s="39">
        <v>36</v>
      </c>
      <c r="B86" s="35">
        <v>0</v>
      </c>
      <c r="C86" s="34">
        <v>1</v>
      </c>
      <c r="D86" s="34">
        <v>1</v>
      </c>
      <c r="E86" s="31">
        <f t="shared" si="2"/>
        <v>2.7777777777777776E-2</v>
      </c>
      <c r="F86" s="34">
        <f t="shared" si="3"/>
        <v>2.7777777777777776E-2</v>
      </c>
      <c r="G86" s="34">
        <v>4</v>
      </c>
      <c r="H86" s="34">
        <v>0</v>
      </c>
      <c r="I86" s="34">
        <v>0.7</v>
      </c>
      <c r="J86" s="34">
        <v>1.1000000000000001</v>
      </c>
      <c r="K86" s="34">
        <v>2</v>
      </c>
      <c r="L86" s="34">
        <v>2.9</v>
      </c>
      <c r="M86" s="34">
        <v>2.2000000000000002</v>
      </c>
      <c r="N86" s="34">
        <v>1.2</v>
      </c>
      <c r="O86" s="34">
        <v>0.2</v>
      </c>
      <c r="P86" s="34">
        <v>1.7</v>
      </c>
      <c r="Q86" s="34">
        <v>0.8</v>
      </c>
      <c r="R86" s="34">
        <v>0.2</v>
      </c>
      <c r="S86" s="34">
        <v>0</v>
      </c>
      <c r="T86" s="34">
        <v>0.4</v>
      </c>
      <c r="U86" s="34">
        <v>0.4</v>
      </c>
      <c r="V86" s="34">
        <v>2.2000000000000002</v>
      </c>
      <c r="W86" s="34">
        <v>0</v>
      </c>
      <c r="X86" s="34">
        <v>1</v>
      </c>
      <c r="Y86" s="34">
        <v>0.5</v>
      </c>
      <c r="Z86" s="34">
        <v>44.3</v>
      </c>
      <c r="AA86" s="34">
        <v>82.8</v>
      </c>
      <c r="AB86" s="34">
        <v>0</v>
      </c>
      <c r="AC86" s="34">
        <v>3.4</v>
      </c>
      <c r="AD86" s="34">
        <v>0</v>
      </c>
    </row>
    <row r="87" spans="1:30" ht="17.399999999999999" x14ac:dyDescent="0.3">
      <c r="A87" s="39">
        <v>35</v>
      </c>
      <c r="B87" s="35">
        <v>0</v>
      </c>
      <c r="C87" s="34">
        <v>7</v>
      </c>
      <c r="D87" s="34">
        <v>11</v>
      </c>
      <c r="E87" s="31">
        <f t="shared" si="2"/>
        <v>0.2</v>
      </c>
      <c r="F87" s="34">
        <f t="shared" si="3"/>
        <v>0.31428571428571428</v>
      </c>
      <c r="G87" s="34">
        <v>6</v>
      </c>
      <c r="H87" s="34">
        <v>0</v>
      </c>
      <c r="I87" s="34">
        <v>2.1</v>
      </c>
      <c r="J87" s="34">
        <v>0.4</v>
      </c>
      <c r="K87" s="34">
        <v>7</v>
      </c>
      <c r="L87" s="38">
        <v>1.7</v>
      </c>
      <c r="M87" s="38">
        <v>0.6</v>
      </c>
      <c r="N87" s="38">
        <v>0.9</v>
      </c>
      <c r="O87" s="38">
        <v>0</v>
      </c>
      <c r="P87" s="38">
        <v>0.2</v>
      </c>
      <c r="Q87" s="38">
        <v>0.7</v>
      </c>
      <c r="R87" s="38">
        <v>0.1</v>
      </c>
      <c r="S87" s="38">
        <v>0</v>
      </c>
      <c r="T87" s="38">
        <v>2.2999999999999998</v>
      </c>
      <c r="U87" s="38">
        <v>1.9</v>
      </c>
      <c r="V87" s="38">
        <v>2.9</v>
      </c>
      <c r="W87" s="38">
        <v>0.1</v>
      </c>
      <c r="X87" s="38">
        <v>2</v>
      </c>
      <c r="Y87" s="38">
        <v>0.9</v>
      </c>
      <c r="Z87" s="38">
        <v>40.799999999999997</v>
      </c>
      <c r="AA87" s="38">
        <v>79.900000000000006</v>
      </c>
      <c r="AB87" s="38">
        <v>1.2</v>
      </c>
      <c r="AC87" s="38">
        <v>1.9</v>
      </c>
      <c r="AD87" s="38">
        <v>0.1</v>
      </c>
    </row>
    <row r="88" spans="1:30" ht="17.399999999999999" x14ac:dyDescent="0.3">
      <c r="A88" s="39">
        <v>24</v>
      </c>
      <c r="B88" s="35">
        <v>3</v>
      </c>
      <c r="C88" s="34">
        <v>10</v>
      </c>
      <c r="D88" s="34">
        <v>8</v>
      </c>
      <c r="E88" s="31">
        <f t="shared" si="2"/>
        <v>0.37037037037037035</v>
      </c>
      <c r="F88" s="34">
        <f t="shared" si="3"/>
        <v>0.29629629629629628</v>
      </c>
      <c r="G88" s="34">
        <v>4</v>
      </c>
      <c r="H88" s="34">
        <v>0</v>
      </c>
      <c r="I88" s="34">
        <v>1.9</v>
      </c>
      <c r="J88" s="34">
        <v>0.3</v>
      </c>
      <c r="K88" s="34">
        <v>2</v>
      </c>
      <c r="L88" s="38">
        <v>1</v>
      </c>
      <c r="M88" s="38">
        <v>0.5</v>
      </c>
      <c r="N88" s="38">
        <v>1.4</v>
      </c>
      <c r="O88" s="38">
        <v>0</v>
      </c>
      <c r="P88" s="38">
        <v>0.3</v>
      </c>
      <c r="Q88" s="38">
        <v>0.3</v>
      </c>
      <c r="R88" s="38">
        <v>0</v>
      </c>
      <c r="S88" s="38">
        <v>0</v>
      </c>
      <c r="T88" s="38">
        <v>2.2000000000000002</v>
      </c>
      <c r="U88" s="38">
        <v>0.4</v>
      </c>
      <c r="V88" s="38">
        <v>1</v>
      </c>
      <c r="W88" s="38">
        <v>0.1</v>
      </c>
      <c r="X88" s="38">
        <v>1.2</v>
      </c>
      <c r="Y88" s="38">
        <v>1.1000000000000001</v>
      </c>
      <c r="Z88" s="38">
        <v>29.9</v>
      </c>
      <c r="AA88" s="38">
        <v>71.400000000000006</v>
      </c>
      <c r="AB88" s="38">
        <v>2.2999999999999998</v>
      </c>
      <c r="AC88" s="38">
        <v>1.7</v>
      </c>
      <c r="AD88" s="38">
        <v>0.3</v>
      </c>
    </row>
    <row r="89" spans="1:30" ht="17.399999999999999" x14ac:dyDescent="0.3">
      <c r="A89" s="39">
        <v>36</v>
      </c>
      <c r="B89" s="35">
        <v>0</v>
      </c>
      <c r="C89" s="34">
        <v>1</v>
      </c>
      <c r="D89" s="34">
        <v>3</v>
      </c>
      <c r="E89" s="31">
        <f t="shared" si="2"/>
        <v>2.7777777777777776E-2</v>
      </c>
      <c r="F89" s="34">
        <f t="shared" si="3"/>
        <v>8.3333333333333329E-2</v>
      </c>
      <c r="G89" s="34">
        <v>5</v>
      </c>
      <c r="H89" s="34">
        <v>0</v>
      </c>
      <c r="I89" s="34">
        <v>1.1000000000000001</v>
      </c>
      <c r="J89" s="34">
        <v>1.1000000000000001</v>
      </c>
      <c r="K89" s="34">
        <v>3</v>
      </c>
      <c r="L89" s="38">
        <v>2.6</v>
      </c>
      <c r="M89" s="38">
        <v>2.9</v>
      </c>
      <c r="N89" s="38">
        <v>1.8</v>
      </c>
      <c r="O89" s="38">
        <v>0.1</v>
      </c>
      <c r="P89" s="38">
        <v>2.4</v>
      </c>
      <c r="Q89" s="38">
        <v>0.9</v>
      </c>
      <c r="R89" s="38">
        <v>0.1</v>
      </c>
      <c r="S89" s="38">
        <v>1</v>
      </c>
      <c r="T89" s="38">
        <v>1.1000000000000001</v>
      </c>
      <c r="U89" s="38">
        <v>0.9</v>
      </c>
      <c r="V89" s="38">
        <v>1</v>
      </c>
      <c r="W89" s="38">
        <v>0.1</v>
      </c>
      <c r="X89" s="38">
        <v>0.7</v>
      </c>
      <c r="Y89" s="38">
        <v>0.8</v>
      </c>
      <c r="Z89" s="38">
        <v>34.200000000000003</v>
      </c>
      <c r="AA89" s="38">
        <v>74.400000000000006</v>
      </c>
      <c r="AB89" s="38">
        <v>1.6</v>
      </c>
      <c r="AC89" s="38">
        <v>0.8</v>
      </c>
      <c r="AD89" s="38">
        <v>0</v>
      </c>
    </row>
    <row r="90" spans="1:30" ht="17.399999999999999" x14ac:dyDescent="0.3">
      <c r="A90" s="44">
        <v>34</v>
      </c>
      <c r="B90" s="45">
        <v>1</v>
      </c>
      <c r="C90" s="46">
        <v>11</v>
      </c>
      <c r="D90" s="46">
        <v>3</v>
      </c>
      <c r="E90" s="31">
        <f t="shared" si="2"/>
        <v>0.31428571428571428</v>
      </c>
      <c r="F90" s="34">
        <f t="shared" si="3"/>
        <v>8.5714285714285715E-2</v>
      </c>
      <c r="G90" s="46">
        <v>2</v>
      </c>
      <c r="H90" s="46">
        <v>0</v>
      </c>
      <c r="I90" s="46">
        <v>2.5</v>
      </c>
      <c r="J90" s="46">
        <v>0.2</v>
      </c>
      <c r="K90" s="46">
        <v>3</v>
      </c>
      <c r="L90" s="38">
        <v>0.8</v>
      </c>
      <c r="M90" s="38">
        <v>0.3</v>
      </c>
      <c r="N90" s="38">
        <v>1</v>
      </c>
      <c r="O90" s="38">
        <v>0</v>
      </c>
      <c r="P90" s="38">
        <v>0.3</v>
      </c>
      <c r="Q90" s="38">
        <v>0.4</v>
      </c>
      <c r="R90" s="38">
        <v>0</v>
      </c>
      <c r="S90" s="38">
        <v>0</v>
      </c>
      <c r="T90" s="38">
        <v>1.1000000000000001</v>
      </c>
      <c r="U90" s="38">
        <v>1.2</v>
      </c>
      <c r="V90" s="38">
        <v>3.1</v>
      </c>
      <c r="W90" s="38">
        <v>0.6</v>
      </c>
      <c r="X90" s="38">
        <v>2.9</v>
      </c>
      <c r="Y90" s="38">
        <v>1.9</v>
      </c>
      <c r="Z90" s="38">
        <v>21.3</v>
      </c>
      <c r="AA90" s="38">
        <v>76.8</v>
      </c>
      <c r="AB90" s="38">
        <v>0.6</v>
      </c>
      <c r="AC90" s="38">
        <v>0.9</v>
      </c>
      <c r="AD90" s="38">
        <v>0.1</v>
      </c>
    </row>
    <row r="91" spans="1:30" ht="17.399999999999999" x14ac:dyDescent="0.3">
      <c r="A91" s="44">
        <v>29</v>
      </c>
      <c r="B91" s="45">
        <v>0</v>
      </c>
      <c r="C91" s="46">
        <v>1</v>
      </c>
      <c r="D91" s="46">
        <v>0</v>
      </c>
      <c r="E91" s="31">
        <f t="shared" si="2"/>
        <v>3.4482758620689655E-2</v>
      </c>
      <c r="F91" s="34">
        <f t="shared" si="3"/>
        <v>0</v>
      </c>
      <c r="G91" s="46">
        <v>6</v>
      </c>
      <c r="H91" s="46">
        <v>0</v>
      </c>
      <c r="I91" s="46">
        <v>0.8</v>
      </c>
      <c r="J91" s="46">
        <v>3.9</v>
      </c>
      <c r="K91" s="46">
        <v>0</v>
      </c>
      <c r="L91" s="15">
        <v>3.5</v>
      </c>
      <c r="M91" s="15">
        <v>2.4</v>
      </c>
      <c r="N91" s="15">
        <v>1.8</v>
      </c>
      <c r="O91" s="15">
        <v>1.6</v>
      </c>
      <c r="P91" s="15">
        <v>6.2</v>
      </c>
      <c r="Q91" s="15">
        <v>1</v>
      </c>
      <c r="R91" s="15">
        <v>0.4</v>
      </c>
      <c r="S91" s="15">
        <v>0</v>
      </c>
      <c r="T91" s="15">
        <v>0.2</v>
      </c>
      <c r="U91" s="15">
        <v>1</v>
      </c>
      <c r="V91" s="15">
        <v>1.8</v>
      </c>
      <c r="W91" s="15">
        <v>0</v>
      </c>
      <c r="X91" s="15">
        <v>0.5</v>
      </c>
      <c r="Y91" s="15">
        <v>0.3</v>
      </c>
      <c r="Z91" s="15">
        <v>38.9</v>
      </c>
      <c r="AA91" s="15">
        <v>79.099999999999994</v>
      </c>
      <c r="AB91" s="15">
        <v>0.1</v>
      </c>
      <c r="AC91" s="15">
        <v>4.3</v>
      </c>
      <c r="AD91" s="15">
        <v>0.1</v>
      </c>
    </row>
    <row r="92" spans="1:30" ht="17.399999999999999" x14ac:dyDescent="0.3">
      <c r="A92" s="39">
        <v>31</v>
      </c>
      <c r="B92" s="35">
        <v>2</v>
      </c>
      <c r="C92" s="34">
        <v>12</v>
      </c>
      <c r="D92" s="34">
        <v>2</v>
      </c>
      <c r="E92" s="31">
        <f t="shared" si="2"/>
        <v>0.36363636363636365</v>
      </c>
      <c r="F92" s="34">
        <f t="shared" si="3"/>
        <v>6.0606060606060608E-2</v>
      </c>
      <c r="G92" s="34">
        <v>4</v>
      </c>
      <c r="H92" s="34">
        <v>0</v>
      </c>
      <c r="I92" s="34">
        <v>2.4</v>
      </c>
      <c r="J92" s="34">
        <v>1.6</v>
      </c>
      <c r="K92" s="34">
        <v>2</v>
      </c>
      <c r="L92" s="15">
        <v>0.9</v>
      </c>
      <c r="M92" s="15">
        <v>1</v>
      </c>
      <c r="N92" s="15">
        <v>0.7</v>
      </c>
      <c r="O92" s="15">
        <v>0</v>
      </c>
      <c r="P92" s="15">
        <v>0.4</v>
      </c>
      <c r="Q92" s="15">
        <v>0.8</v>
      </c>
      <c r="R92" s="15">
        <v>0.1</v>
      </c>
      <c r="S92" s="15">
        <v>0</v>
      </c>
      <c r="T92" s="15">
        <v>0.8</v>
      </c>
      <c r="U92" s="15">
        <v>1.4</v>
      </c>
      <c r="V92" s="15">
        <v>1.3</v>
      </c>
      <c r="W92" s="15">
        <v>0.8</v>
      </c>
      <c r="X92" s="15">
        <v>1.5</v>
      </c>
      <c r="Y92" s="15">
        <v>1.1000000000000001</v>
      </c>
      <c r="Z92" s="15">
        <v>25.1</v>
      </c>
      <c r="AA92" s="15">
        <v>77.400000000000006</v>
      </c>
      <c r="AB92" s="15">
        <v>0.1</v>
      </c>
      <c r="AC92" s="15">
        <v>1.2</v>
      </c>
      <c r="AD92" s="15">
        <v>0.1</v>
      </c>
    </row>
    <row r="93" spans="1:30" ht="17.399999999999999" x14ac:dyDescent="0.3">
      <c r="A93" s="39">
        <v>22</v>
      </c>
      <c r="B93" s="35">
        <v>1</v>
      </c>
      <c r="C93" s="34">
        <v>0</v>
      </c>
      <c r="D93" s="34">
        <v>1</v>
      </c>
      <c r="E93" s="31">
        <f t="shared" si="2"/>
        <v>0</v>
      </c>
      <c r="F93" s="34">
        <f t="shared" si="3"/>
        <v>4.3478260869565216E-2</v>
      </c>
      <c r="G93" s="34">
        <v>2</v>
      </c>
      <c r="H93" s="34">
        <v>0</v>
      </c>
      <c r="I93" s="34">
        <v>0.6</v>
      </c>
      <c r="J93" s="34">
        <v>0.7</v>
      </c>
      <c r="K93" s="34">
        <v>0</v>
      </c>
      <c r="L93" s="24">
        <v>2.2999999999999998</v>
      </c>
      <c r="M93" s="24">
        <v>2.2999999999999998</v>
      </c>
      <c r="N93" s="24">
        <v>0.6</v>
      </c>
      <c r="O93" s="24">
        <v>0.4</v>
      </c>
      <c r="P93" s="24">
        <v>3.7</v>
      </c>
      <c r="Q93" s="24">
        <v>0.5</v>
      </c>
      <c r="R93" s="24">
        <v>0.4</v>
      </c>
      <c r="S93" s="24">
        <v>0</v>
      </c>
      <c r="T93" s="24">
        <v>0.8</v>
      </c>
      <c r="U93" s="24">
        <v>0.4</v>
      </c>
      <c r="V93" s="24">
        <v>0.8</v>
      </c>
      <c r="W93" s="24">
        <v>0.1</v>
      </c>
      <c r="X93" s="24">
        <v>1</v>
      </c>
      <c r="Y93" s="24">
        <v>0.5</v>
      </c>
      <c r="Z93" s="24">
        <v>39.5</v>
      </c>
      <c r="AA93" s="24">
        <v>76.5</v>
      </c>
      <c r="AB93" s="24">
        <v>0.8</v>
      </c>
      <c r="AC93" s="24">
        <v>2.1</v>
      </c>
      <c r="AD93" s="24">
        <v>0</v>
      </c>
    </row>
    <row r="94" spans="1:30" ht="17.399999999999999" x14ac:dyDescent="0.3">
      <c r="A94" s="39">
        <v>29</v>
      </c>
      <c r="B94" s="35">
        <v>1</v>
      </c>
      <c r="C94" s="34">
        <v>1</v>
      </c>
      <c r="D94" s="34">
        <v>0</v>
      </c>
      <c r="E94" s="31">
        <f t="shared" si="2"/>
        <v>3.3333333333333333E-2</v>
      </c>
      <c r="F94" s="34">
        <f t="shared" si="3"/>
        <v>0</v>
      </c>
      <c r="G94" s="34">
        <v>3</v>
      </c>
      <c r="H94" s="34">
        <v>0</v>
      </c>
      <c r="I94" s="34">
        <v>0.6</v>
      </c>
      <c r="J94" s="34">
        <v>1.4</v>
      </c>
      <c r="K94" s="34">
        <v>0</v>
      </c>
      <c r="L94" s="15">
        <v>3</v>
      </c>
      <c r="M94" s="15">
        <v>2.7</v>
      </c>
      <c r="N94" s="15">
        <v>1.4</v>
      </c>
      <c r="O94" s="15">
        <v>0</v>
      </c>
      <c r="P94" s="15">
        <v>2.6</v>
      </c>
      <c r="Q94" s="15">
        <v>1.2</v>
      </c>
      <c r="R94" s="15">
        <v>0.5</v>
      </c>
      <c r="S94" s="15">
        <v>0</v>
      </c>
      <c r="T94" s="15">
        <v>0.4</v>
      </c>
      <c r="U94" s="15">
        <v>0.6</v>
      </c>
      <c r="V94" s="15">
        <v>0.5</v>
      </c>
      <c r="W94" s="15">
        <v>0</v>
      </c>
      <c r="X94" s="15">
        <v>1.2</v>
      </c>
      <c r="Y94" s="15">
        <v>0.8</v>
      </c>
      <c r="Z94" s="15">
        <v>42.3</v>
      </c>
      <c r="AA94" s="15">
        <v>75.400000000000006</v>
      </c>
      <c r="AB94" s="15">
        <v>0</v>
      </c>
      <c r="AC94" s="15">
        <v>3</v>
      </c>
      <c r="AD94" s="15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opLeftCell="I1" zoomScale="60" zoomScaleNormal="60" workbookViewId="0">
      <selection activeCell="V12" sqref="V12:AA16"/>
    </sheetView>
  </sheetViews>
  <sheetFormatPr defaultRowHeight="14.4" x14ac:dyDescent="0.3"/>
  <cols>
    <col min="1" max="1" width="26.6640625" customWidth="1"/>
    <col min="3" max="3" width="16.44140625" customWidth="1"/>
    <col min="9" max="9" width="22.33203125" customWidth="1"/>
    <col min="10" max="10" width="25.77734375" customWidth="1"/>
    <col min="13" max="13" width="37.44140625" customWidth="1"/>
    <col min="21" max="21" width="9.5546875" customWidth="1"/>
    <col min="22" max="22" width="10.5546875" customWidth="1"/>
    <col min="24" max="24" width="9" customWidth="1"/>
    <col min="30" max="30" width="10.88671875" customWidth="1"/>
    <col min="31" max="31" width="10.44140625" customWidth="1"/>
    <col min="35" max="35" width="23.44140625" customWidth="1"/>
    <col min="36" max="36" width="21.5546875" customWidth="1"/>
    <col min="37" max="37" width="14.5546875" customWidth="1"/>
    <col min="38" max="38" width="24" customWidth="1"/>
    <col min="39" max="39" width="33.6640625" customWidth="1"/>
    <col min="40" max="40" width="13.6640625" customWidth="1"/>
  </cols>
  <sheetData>
    <row r="1" spans="1:40" x14ac:dyDescent="0.3">
      <c r="J1" s="62"/>
    </row>
    <row r="3" spans="1:40" x14ac:dyDescent="0.3">
      <c r="A3" s="76" t="s">
        <v>43</v>
      </c>
      <c r="B3" s="73" t="s">
        <v>272</v>
      </c>
      <c r="C3" s="73" t="s">
        <v>269</v>
      </c>
      <c r="D3" s="72" t="s">
        <v>36</v>
      </c>
      <c r="E3" s="73">
        <v>7</v>
      </c>
      <c r="F3" s="73">
        <v>0</v>
      </c>
      <c r="G3" s="73">
        <v>3</v>
      </c>
      <c r="H3" s="73">
        <v>1</v>
      </c>
      <c r="I3" s="62">
        <f t="shared" ref="I3:I5" si="0">G3/(F3+E3)</f>
        <v>0.42857142857142855</v>
      </c>
      <c r="J3" s="62">
        <f t="shared" ref="J3:J5" si="1">H3/(F3+E3)</f>
        <v>0.14285714285714285</v>
      </c>
      <c r="K3" s="74">
        <v>1</v>
      </c>
      <c r="L3" s="74">
        <v>0</v>
      </c>
      <c r="M3" s="74">
        <v>2.7</v>
      </c>
      <c r="N3" s="74">
        <v>1.3</v>
      </c>
      <c r="O3" s="74">
        <v>4</v>
      </c>
      <c r="P3" s="74">
        <v>0.3</v>
      </c>
      <c r="Q3" s="74">
        <v>0.1</v>
      </c>
      <c r="R3" s="74">
        <v>1.4</v>
      </c>
      <c r="S3" s="74">
        <v>0</v>
      </c>
      <c r="T3" s="74">
        <v>0</v>
      </c>
      <c r="U3" s="74">
        <v>0.6</v>
      </c>
      <c r="V3" s="74">
        <v>0</v>
      </c>
      <c r="W3" s="74">
        <v>0</v>
      </c>
      <c r="X3" s="74">
        <v>2.4</v>
      </c>
      <c r="Y3" s="74">
        <v>4.9000000000000004</v>
      </c>
      <c r="Z3" s="74">
        <v>4</v>
      </c>
      <c r="AA3" s="74">
        <v>0.7</v>
      </c>
      <c r="AB3" s="74">
        <v>2.2999999999999998</v>
      </c>
      <c r="AC3" s="74">
        <v>3.4</v>
      </c>
      <c r="AD3" s="74">
        <v>30.1</v>
      </c>
      <c r="AE3" s="74">
        <v>86.7</v>
      </c>
      <c r="AF3" s="74">
        <v>1.9</v>
      </c>
      <c r="AG3" s="74">
        <v>1.1000000000000001</v>
      </c>
      <c r="AH3" s="74">
        <v>0.1</v>
      </c>
      <c r="AI3" t="s">
        <v>37</v>
      </c>
      <c r="AJ3" t="s">
        <v>37</v>
      </c>
      <c r="AK3" t="s">
        <v>280</v>
      </c>
      <c r="AL3" t="s">
        <v>282</v>
      </c>
    </row>
    <row r="4" spans="1:40" x14ac:dyDescent="0.3">
      <c r="A4" s="71" t="s">
        <v>57</v>
      </c>
      <c r="B4" s="73" t="s">
        <v>271</v>
      </c>
      <c r="C4" s="73" t="s">
        <v>269</v>
      </c>
      <c r="D4" s="72" t="s">
        <v>36</v>
      </c>
      <c r="E4" s="73">
        <v>7</v>
      </c>
      <c r="F4" s="73">
        <v>0</v>
      </c>
      <c r="G4" s="73">
        <v>5</v>
      </c>
      <c r="H4" s="73">
        <v>3</v>
      </c>
      <c r="I4" s="62">
        <f t="shared" si="0"/>
        <v>0.7142857142857143</v>
      </c>
      <c r="J4" s="62">
        <f t="shared" si="1"/>
        <v>0.42857142857142855</v>
      </c>
      <c r="K4" s="74">
        <v>0</v>
      </c>
      <c r="L4" s="74">
        <v>0</v>
      </c>
      <c r="M4" s="74">
        <v>2.2999999999999998</v>
      </c>
      <c r="N4" s="74">
        <v>2</v>
      </c>
      <c r="O4" s="74">
        <v>2</v>
      </c>
      <c r="P4" s="74">
        <v>1</v>
      </c>
      <c r="Q4" s="74">
        <v>0.3</v>
      </c>
      <c r="R4" s="74">
        <v>2</v>
      </c>
      <c r="S4" s="74">
        <v>0</v>
      </c>
      <c r="T4" s="74">
        <v>0.1</v>
      </c>
      <c r="U4" s="74">
        <v>0.9</v>
      </c>
      <c r="V4" s="74">
        <v>0.3</v>
      </c>
      <c r="W4" s="74">
        <v>0</v>
      </c>
      <c r="X4" s="74">
        <v>2.4</v>
      </c>
      <c r="Y4" s="74">
        <v>1.7</v>
      </c>
      <c r="Z4" s="74">
        <v>2.4</v>
      </c>
      <c r="AA4" s="74">
        <v>1.1000000000000001</v>
      </c>
      <c r="AB4" s="74">
        <v>1.7</v>
      </c>
      <c r="AC4" s="74">
        <v>2.6</v>
      </c>
      <c r="AD4" s="74">
        <v>37.299999999999997</v>
      </c>
      <c r="AE4" s="74">
        <v>75.5</v>
      </c>
      <c r="AF4" s="74">
        <v>0.6</v>
      </c>
      <c r="AG4" s="74">
        <v>0.6</v>
      </c>
      <c r="AH4" s="74">
        <v>0</v>
      </c>
      <c r="AI4" t="s">
        <v>34</v>
      </c>
      <c r="AJ4" t="s">
        <v>278</v>
      </c>
      <c r="AK4" t="s">
        <v>312</v>
      </c>
      <c r="AL4" t="s">
        <v>281</v>
      </c>
    </row>
    <row r="5" spans="1:40" s="63" customFormat="1" ht="13.8" x14ac:dyDescent="0.3">
      <c r="A5" s="58" t="s">
        <v>270</v>
      </c>
      <c r="B5" s="75" t="s">
        <v>268</v>
      </c>
      <c r="C5" s="75" t="s">
        <v>269</v>
      </c>
      <c r="D5" s="60" t="s">
        <v>54</v>
      </c>
      <c r="E5" s="61">
        <v>7</v>
      </c>
      <c r="F5" s="61">
        <v>0</v>
      </c>
      <c r="G5" s="62">
        <v>4</v>
      </c>
      <c r="H5" s="62">
        <v>1</v>
      </c>
      <c r="I5" s="62">
        <f t="shared" si="0"/>
        <v>0.5714285714285714</v>
      </c>
      <c r="J5" s="62">
        <f t="shared" si="1"/>
        <v>0.14285714285714285</v>
      </c>
      <c r="K5" s="62">
        <v>0</v>
      </c>
      <c r="L5" s="62">
        <v>0</v>
      </c>
      <c r="M5" s="62">
        <v>3.3</v>
      </c>
      <c r="N5" s="62">
        <v>0</v>
      </c>
      <c r="O5" s="62">
        <v>4</v>
      </c>
      <c r="P5" s="59">
        <v>1.6</v>
      </c>
      <c r="Q5" s="59">
        <v>0.3</v>
      </c>
      <c r="R5" s="59">
        <v>0.9</v>
      </c>
      <c r="S5" s="59">
        <v>0</v>
      </c>
      <c r="T5" s="59">
        <v>0</v>
      </c>
      <c r="U5" s="59">
        <v>0.4</v>
      </c>
      <c r="V5" s="59">
        <v>0</v>
      </c>
      <c r="W5" s="59">
        <v>0</v>
      </c>
      <c r="X5" s="59">
        <v>3.3</v>
      </c>
      <c r="Y5" s="59">
        <v>6.6</v>
      </c>
      <c r="Z5" s="59">
        <v>2.6</v>
      </c>
      <c r="AA5" s="59">
        <v>0.4</v>
      </c>
      <c r="AB5" s="59">
        <v>3.7</v>
      </c>
      <c r="AC5" s="59">
        <v>1.4</v>
      </c>
      <c r="AD5" s="59">
        <v>41.3</v>
      </c>
      <c r="AE5" s="59">
        <v>80.3</v>
      </c>
      <c r="AF5" s="59">
        <v>1.3</v>
      </c>
      <c r="AG5" s="59">
        <v>2</v>
      </c>
      <c r="AH5" s="59">
        <v>0.6</v>
      </c>
      <c r="AI5" s="63" t="s">
        <v>34</v>
      </c>
      <c r="AJ5" s="63" t="s">
        <v>279</v>
      </c>
      <c r="AK5" s="63" t="s">
        <v>280</v>
      </c>
      <c r="AL5" s="63" t="s">
        <v>280</v>
      </c>
    </row>
    <row r="6" spans="1:40" s="63" customFormat="1" ht="13.8" x14ac:dyDescent="0.3">
      <c r="A6" s="64" t="s">
        <v>0</v>
      </c>
      <c r="B6" s="65" t="s">
        <v>112</v>
      </c>
      <c r="C6" s="66" t="s">
        <v>113</v>
      </c>
      <c r="D6" s="64" t="s">
        <v>1</v>
      </c>
      <c r="E6" s="64" t="s">
        <v>2</v>
      </c>
      <c r="F6" s="64" t="s">
        <v>3</v>
      </c>
      <c r="G6" s="64" t="s">
        <v>4</v>
      </c>
      <c r="H6" s="64" t="s">
        <v>5</v>
      </c>
      <c r="I6" s="64" t="s">
        <v>257</v>
      </c>
      <c r="J6" s="64" t="s">
        <v>258</v>
      </c>
      <c r="K6" s="64" t="s">
        <v>6</v>
      </c>
      <c r="L6" s="64" t="s">
        <v>7</v>
      </c>
      <c r="M6" s="64" t="s">
        <v>8</v>
      </c>
      <c r="N6" s="64" t="s">
        <v>9</v>
      </c>
      <c r="O6" s="67" t="s">
        <v>10</v>
      </c>
      <c r="P6" s="64" t="s">
        <v>11</v>
      </c>
      <c r="Q6" s="64" t="s">
        <v>12</v>
      </c>
      <c r="R6" s="64" t="s">
        <v>13</v>
      </c>
      <c r="S6" s="64" t="s">
        <v>14</v>
      </c>
      <c r="T6" s="64" t="s">
        <v>15</v>
      </c>
      <c r="U6" s="64" t="s">
        <v>16</v>
      </c>
      <c r="V6" s="64" t="s">
        <v>17</v>
      </c>
      <c r="W6" s="64" t="s">
        <v>18</v>
      </c>
      <c r="X6" s="64" t="s">
        <v>19</v>
      </c>
      <c r="Y6" s="64" t="s">
        <v>20</v>
      </c>
      <c r="Z6" s="64" t="s">
        <v>21</v>
      </c>
      <c r="AA6" s="64" t="s">
        <v>22</v>
      </c>
      <c r="AB6" s="64" t="s">
        <v>23</v>
      </c>
      <c r="AC6" s="64" t="s">
        <v>24</v>
      </c>
      <c r="AD6" s="64" t="s">
        <v>25</v>
      </c>
      <c r="AE6" s="64" t="s">
        <v>26</v>
      </c>
      <c r="AF6" s="64" t="s">
        <v>27</v>
      </c>
      <c r="AG6" s="64" t="s">
        <v>28</v>
      </c>
      <c r="AH6" s="64" t="s">
        <v>29</v>
      </c>
      <c r="AI6" s="68" t="s">
        <v>273</v>
      </c>
      <c r="AJ6" s="69" t="s">
        <v>274</v>
      </c>
      <c r="AK6" s="68" t="s">
        <v>275</v>
      </c>
      <c r="AL6" s="69" t="s">
        <v>276</v>
      </c>
      <c r="AM6" s="70"/>
      <c r="AN6" s="70"/>
    </row>
    <row r="7" spans="1:40" x14ac:dyDescent="0.3">
      <c r="I7" s="84" t="s">
        <v>297</v>
      </c>
      <c r="J7" s="84" t="s">
        <v>298</v>
      </c>
    </row>
    <row r="8" spans="1:40" x14ac:dyDescent="0.3">
      <c r="G8" t="s">
        <v>277</v>
      </c>
      <c r="H8">
        <v>47</v>
      </c>
      <c r="I8">
        <f>H$8*I3</f>
        <v>20.142857142857142</v>
      </c>
      <c r="J8">
        <f>H$8*J3</f>
        <v>6.7142857142857135</v>
      </c>
      <c r="M8" t="s">
        <v>295</v>
      </c>
      <c r="N8">
        <v>6</v>
      </c>
      <c r="O8">
        <v>10</v>
      </c>
      <c r="P8">
        <v>2</v>
      </c>
      <c r="Q8">
        <v>2</v>
      </c>
      <c r="R8">
        <v>8</v>
      </c>
      <c r="S8">
        <v>12</v>
      </c>
      <c r="T8">
        <v>10</v>
      </c>
      <c r="U8">
        <v>3</v>
      </c>
    </row>
    <row r="9" spans="1:40" x14ac:dyDescent="0.3">
      <c r="I9">
        <f>H$8*I4</f>
        <v>33.571428571428569</v>
      </c>
      <c r="J9">
        <f>H$8*J4</f>
        <v>20.142857142857142</v>
      </c>
      <c r="M9" t="s">
        <v>285</v>
      </c>
      <c r="N9">
        <v>0.65</v>
      </c>
      <c r="O9">
        <v>0.49</v>
      </c>
      <c r="P9">
        <v>0.13</v>
      </c>
      <c r="Q9">
        <v>7.0000000000000007E-2</v>
      </c>
      <c r="R9">
        <v>0.1</v>
      </c>
      <c r="S9">
        <v>0.04</v>
      </c>
      <c r="T9">
        <v>0.06</v>
      </c>
      <c r="U9">
        <v>0.01</v>
      </c>
    </row>
    <row r="10" spans="1:40" x14ac:dyDescent="0.3">
      <c r="I10">
        <f>H$8*I5</f>
        <v>26.857142857142854</v>
      </c>
      <c r="J10">
        <f>H$8*J5</f>
        <v>6.7142857142857135</v>
      </c>
      <c r="M10" t="s">
        <v>286</v>
      </c>
      <c r="N10">
        <v>0.84</v>
      </c>
      <c r="O10">
        <v>0.64</v>
      </c>
      <c r="P10">
        <v>0.17</v>
      </c>
      <c r="Q10">
        <v>0.28999999999999998</v>
      </c>
      <c r="R10">
        <v>0.43</v>
      </c>
      <c r="S10">
        <v>0.19</v>
      </c>
      <c r="T10">
        <v>0.26</v>
      </c>
      <c r="U10">
        <v>0.05</v>
      </c>
    </row>
    <row r="11" spans="1:40" x14ac:dyDescent="0.3">
      <c r="M11" t="s">
        <v>284</v>
      </c>
      <c r="N11" s="94" t="s">
        <v>287</v>
      </c>
      <c r="O11" s="94" t="s">
        <v>288</v>
      </c>
      <c r="P11" s="99" t="s">
        <v>289</v>
      </c>
      <c r="Q11" s="97" t="s">
        <v>290</v>
      </c>
      <c r="R11" s="97" t="s">
        <v>291</v>
      </c>
      <c r="S11" s="95" t="s">
        <v>292</v>
      </c>
      <c r="T11" s="97" t="s">
        <v>293</v>
      </c>
      <c r="U11" s="95" t="s">
        <v>294</v>
      </c>
      <c r="V11" s="77"/>
      <c r="AK11" s="64" t="s">
        <v>8</v>
      </c>
      <c r="AL11" s="64" t="s">
        <v>25</v>
      </c>
      <c r="AM11" s="64" t="s">
        <v>258</v>
      </c>
      <c r="AN11" s="64" t="s">
        <v>5</v>
      </c>
    </row>
    <row r="12" spans="1:40" x14ac:dyDescent="0.3">
      <c r="M12" t="s">
        <v>283</v>
      </c>
      <c r="N12" s="4">
        <f t="shared" ref="N12:U12" si="2">N10*N8</f>
        <v>5.04</v>
      </c>
      <c r="O12" s="4">
        <f t="shared" si="2"/>
        <v>6.4</v>
      </c>
      <c r="P12" s="4">
        <f t="shared" si="2"/>
        <v>0.34</v>
      </c>
      <c r="Q12" s="4">
        <f t="shared" si="2"/>
        <v>0.57999999999999996</v>
      </c>
      <c r="R12" s="4">
        <f t="shared" si="2"/>
        <v>3.44</v>
      </c>
      <c r="S12" s="4">
        <f t="shared" si="2"/>
        <v>2.2800000000000002</v>
      </c>
      <c r="T12" s="4">
        <f t="shared" si="2"/>
        <v>2.6</v>
      </c>
      <c r="U12" s="4">
        <f t="shared" si="2"/>
        <v>0.15000000000000002</v>
      </c>
      <c r="X12" t="s">
        <v>275</v>
      </c>
      <c r="AK12" s="74">
        <v>2.7</v>
      </c>
      <c r="AL12" s="74">
        <v>30.1</v>
      </c>
      <c r="AM12" s="62">
        <v>0.14285714285714285</v>
      </c>
      <c r="AN12" s="105">
        <v>6.7142857142857135</v>
      </c>
    </row>
    <row r="13" spans="1:40" ht="15" thickBot="1" x14ac:dyDescent="0.35">
      <c r="M13" t="s">
        <v>296</v>
      </c>
      <c r="N13" s="78">
        <f t="shared" ref="N13:U13" si="3">N12*N9</f>
        <v>3.2760000000000002</v>
      </c>
      <c r="O13" s="78">
        <f t="shared" si="3"/>
        <v>3.1360000000000001</v>
      </c>
      <c r="P13" s="78">
        <f t="shared" si="3"/>
        <v>4.4200000000000003E-2</v>
      </c>
      <c r="Q13" s="78">
        <f t="shared" si="3"/>
        <v>4.0600000000000004E-2</v>
      </c>
      <c r="R13" s="78">
        <f t="shared" si="3"/>
        <v>0.34400000000000003</v>
      </c>
      <c r="S13" s="78">
        <f t="shared" si="3"/>
        <v>9.1200000000000017E-2</v>
      </c>
      <c r="T13" s="78">
        <f t="shared" si="3"/>
        <v>0.156</v>
      </c>
      <c r="U13" s="78">
        <f t="shared" si="3"/>
        <v>1.5000000000000002E-3</v>
      </c>
      <c r="X13" s="4" t="s">
        <v>300</v>
      </c>
      <c r="Y13" s="4" t="s">
        <v>301</v>
      </c>
      <c r="Z13" s="4" t="s">
        <v>302</v>
      </c>
      <c r="AA13" s="4" t="s">
        <v>303</v>
      </c>
      <c r="AK13" s="74">
        <v>2.2999999999999998</v>
      </c>
      <c r="AL13" s="74">
        <v>37.299999999999997</v>
      </c>
      <c r="AM13" s="62">
        <v>0.42857142857142855</v>
      </c>
      <c r="AN13" s="4">
        <v>20.142857142857142</v>
      </c>
    </row>
    <row r="14" spans="1:40" x14ac:dyDescent="0.3">
      <c r="M14" s="58" t="s">
        <v>270</v>
      </c>
      <c r="N14" s="85">
        <f>4/6</f>
        <v>0.66666666666666663</v>
      </c>
      <c r="O14" s="86">
        <f>9/10</f>
        <v>0.9</v>
      </c>
      <c r="P14" s="86">
        <f>1/2</f>
        <v>0.5</v>
      </c>
      <c r="Q14" s="86">
        <f>0/2</f>
        <v>0</v>
      </c>
      <c r="R14" s="86">
        <f>7/8</f>
        <v>0.875</v>
      </c>
      <c r="S14" s="86">
        <f>9/12</f>
        <v>0.75</v>
      </c>
      <c r="T14" s="86">
        <f>7/10</f>
        <v>0.7</v>
      </c>
      <c r="U14" s="87">
        <f>1/2</f>
        <v>0.5</v>
      </c>
      <c r="V14" t="s">
        <v>299</v>
      </c>
      <c r="X14">
        <f>N14*N$12+O14*O$12+P14*P$12</f>
        <v>9.2900000000000009</v>
      </c>
      <c r="Y14">
        <f>Q14*Q$12+R14*R$12+S14*S$12+T14*T$12+U14*U$12</f>
        <v>6.6149999999999993</v>
      </c>
      <c r="Z14">
        <f>N14*N$13+O14*O$13+P14*P$13</f>
        <v>5.0285000000000002</v>
      </c>
      <c r="AA14">
        <f>Q14*Q$13+R14*R$13+S14*S$13+T14*T$13+U14*U$13</f>
        <v>0.47935</v>
      </c>
      <c r="AK14" s="62">
        <v>3.3</v>
      </c>
      <c r="AL14" s="59">
        <v>41.3</v>
      </c>
      <c r="AM14" s="62">
        <v>0.14285714285714285</v>
      </c>
      <c r="AN14" s="4">
        <v>6.7142857142857135</v>
      </c>
    </row>
    <row r="15" spans="1:40" x14ac:dyDescent="0.3">
      <c r="M15" s="71" t="s">
        <v>57</v>
      </c>
      <c r="N15" s="88">
        <f>5/6</f>
        <v>0.83333333333333337</v>
      </c>
      <c r="O15" s="89">
        <f>8/10</f>
        <v>0.8</v>
      </c>
      <c r="P15" s="89">
        <f>1/2</f>
        <v>0.5</v>
      </c>
      <c r="Q15" s="98">
        <f>2/2</f>
        <v>1</v>
      </c>
      <c r="R15" s="89">
        <f>5/8</f>
        <v>0.625</v>
      </c>
      <c r="S15" s="89">
        <f>8/12</f>
        <v>0.66666666666666663</v>
      </c>
      <c r="T15" s="89">
        <f>5/10</f>
        <v>0.5</v>
      </c>
      <c r="U15" s="90">
        <f>1/2</f>
        <v>0.5</v>
      </c>
      <c r="X15">
        <f>N15*N$12+O15*O$12+P15*P$12</f>
        <v>9.49</v>
      </c>
      <c r="Y15">
        <f>Q15*Q$12+R15*R$12+S15*S$12+T15*T$12+U15*U$12</f>
        <v>5.625</v>
      </c>
      <c r="Z15">
        <f>N15*N$13+O15*O$13+P15*P$13</f>
        <v>5.2609000000000012</v>
      </c>
      <c r="AA15">
        <f>Q15*Q$13+R15*R$13+S15*S$13+T15*T$13+U15*U$13</f>
        <v>0.39515000000000006</v>
      </c>
    </row>
    <row r="16" spans="1:40" ht="15" thickBot="1" x14ac:dyDescent="0.35">
      <c r="M16" s="76" t="s">
        <v>43</v>
      </c>
      <c r="N16" s="91">
        <f>5/6</f>
        <v>0.83333333333333337</v>
      </c>
      <c r="O16" s="92">
        <f>8/10</f>
        <v>0.8</v>
      </c>
      <c r="P16" s="92">
        <f>1/2</f>
        <v>0.5</v>
      </c>
      <c r="Q16" s="92">
        <f>1/2</f>
        <v>0.5</v>
      </c>
      <c r="R16" s="92">
        <f>6/8</f>
        <v>0.75</v>
      </c>
      <c r="S16" s="92">
        <f>8/12</f>
        <v>0.66666666666666663</v>
      </c>
      <c r="T16" s="92">
        <f>6/10</f>
        <v>0.6</v>
      </c>
      <c r="U16" s="93">
        <f>1/2</f>
        <v>0.5</v>
      </c>
      <c r="X16">
        <f>N16*N$12+O16*O$12+P16*P$12</f>
        <v>9.49</v>
      </c>
      <c r="Y16">
        <f>Q16*Q$12+R16*R$12+S16*S$12+T16*T$12+U16*U$12</f>
        <v>6.0250000000000012</v>
      </c>
      <c r="Z16">
        <f>N16*N$13+O16*O$13+P16*P$13</f>
        <v>5.2609000000000012</v>
      </c>
      <c r="AA16">
        <f>Q16*Q$13+R16*R$13+S16*S$13+T16*T$13+U16*U$13</f>
        <v>0.43345</v>
      </c>
    </row>
    <row r="19" spans="11:35" x14ac:dyDescent="0.3">
      <c r="M19" t="s">
        <v>295</v>
      </c>
      <c r="N19">
        <v>1</v>
      </c>
      <c r="O19">
        <v>1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3</v>
      </c>
      <c r="W19">
        <v>3</v>
      </c>
      <c r="X19">
        <v>2</v>
      </c>
      <c r="Y19">
        <v>2</v>
      </c>
      <c r="Z19">
        <v>3</v>
      </c>
      <c r="AA19">
        <v>3</v>
      </c>
      <c r="AB19">
        <v>2</v>
      </c>
      <c r="AC19">
        <v>2</v>
      </c>
    </row>
    <row r="20" spans="11:35" x14ac:dyDescent="0.3">
      <c r="M20" t="s">
        <v>285</v>
      </c>
      <c r="N20">
        <v>0.09</v>
      </c>
      <c r="O20">
        <v>0.01</v>
      </c>
      <c r="P20">
        <v>0.01</v>
      </c>
      <c r="Q20">
        <v>0.01</v>
      </c>
      <c r="R20">
        <v>0.02</v>
      </c>
      <c r="S20">
        <v>0.01</v>
      </c>
      <c r="T20">
        <v>0.24</v>
      </c>
      <c r="U20">
        <v>0.04</v>
      </c>
      <c r="V20">
        <v>0.06</v>
      </c>
      <c r="W20">
        <v>0.02</v>
      </c>
      <c r="X20">
        <v>0.2</v>
      </c>
      <c r="Y20">
        <v>0.04</v>
      </c>
      <c r="Z20">
        <v>0.12</v>
      </c>
      <c r="AA20">
        <v>0.13</v>
      </c>
      <c r="AB20">
        <v>0.08</v>
      </c>
      <c r="AC20">
        <v>0.08</v>
      </c>
    </row>
    <row r="21" spans="11:35" x14ac:dyDescent="0.3">
      <c r="M21" t="s">
        <v>286</v>
      </c>
      <c r="N21">
        <v>0.4</v>
      </c>
      <c r="O21">
        <v>0.02</v>
      </c>
      <c r="P21">
        <v>0.02</v>
      </c>
      <c r="Q21">
        <v>0.02</v>
      </c>
      <c r="R21">
        <v>7.0000000000000007E-2</v>
      </c>
      <c r="S21">
        <v>0.02</v>
      </c>
      <c r="T21">
        <v>0.32</v>
      </c>
      <c r="U21">
        <v>0.05</v>
      </c>
      <c r="V21">
        <v>7.0000000000000007E-2</v>
      </c>
      <c r="W21">
        <v>0.03</v>
      </c>
      <c r="X21">
        <v>0.26</v>
      </c>
      <c r="Y21">
        <v>0.06</v>
      </c>
      <c r="Z21">
        <v>0.15</v>
      </c>
      <c r="AA21">
        <v>0.17</v>
      </c>
      <c r="AB21">
        <v>0.11</v>
      </c>
      <c r="AC21">
        <v>0.1</v>
      </c>
    </row>
    <row r="22" spans="11:35" x14ac:dyDescent="0.3">
      <c r="M22" t="s">
        <v>284</v>
      </c>
      <c r="N22" s="97" t="s">
        <v>290</v>
      </c>
      <c r="O22" s="97" t="s">
        <v>291</v>
      </c>
      <c r="P22" s="97" t="s">
        <v>292</v>
      </c>
      <c r="Q22" s="97" t="s">
        <v>293</v>
      </c>
      <c r="R22" s="95" t="s">
        <v>294</v>
      </c>
      <c r="S22" s="97" t="s">
        <v>304</v>
      </c>
      <c r="T22" s="96" t="s">
        <v>287</v>
      </c>
      <c r="U22" s="96" t="s">
        <v>288</v>
      </c>
      <c r="V22" s="99" t="s">
        <v>289</v>
      </c>
      <c r="W22" s="99" t="s">
        <v>305</v>
      </c>
      <c r="X22" s="96" t="s">
        <v>306</v>
      </c>
      <c r="Y22" s="96" t="s">
        <v>307</v>
      </c>
      <c r="Z22" s="96" t="s">
        <v>308</v>
      </c>
      <c r="AA22" s="96" t="s">
        <v>309</v>
      </c>
      <c r="AB22" s="96" t="s">
        <v>310</v>
      </c>
      <c r="AC22" s="96" t="s">
        <v>311</v>
      </c>
    </row>
    <row r="23" spans="11:35" x14ac:dyDescent="0.3">
      <c r="M23" t="s">
        <v>283</v>
      </c>
      <c r="N23" s="4">
        <f t="shared" ref="N23:AC23" si="4">N21*N19</f>
        <v>0.4</v>
      </c>
      <c r="O23" s="4">
        <f t="shared" si="4"/>
        <v>0.02</v>
      </c>
      <c r="P23" s="4">
        <f t="shared" si="4"/>
        <v>0.04</v>
      </c>
      <c r="Q23" s="4">
        <f t="shared" si="4"/>
        <v>0.04</v>
      </c>
      <c r="R23" s="4">
        <f t="shared" si="4"/>
        <v>0.14000000000000001</v>
      </c>
      <c r="S23" s="4">
        <f t="shared" si="4"/>
        <v>0.04</v>
      </c>
      <c r="T23" s="4">
        <f t="shared" si="4"/>
        <v>0.64</v>
      </c>
      <c r="U23" s="4">
        <f t="shared" si="4"/>
        <v>0.1</v>
      </c>
      <c r="V23" s="4">
        <f t="shared" si="4"/>
        <v>0.21000000000000002</v>
      </c>
      <c r="W23" s="4">
        <f t="shared" si="4"/>
        <v>0.09</v>
      </c>
      <c r="X23" s="4">
        <f t="shared" si="4"/>
        <v>0.52</v>
      </c>
      <c r="Y23" s="4">
        <f t="shared" si="4"/>
        <v>0.12</v>
      </c>
      <c r="Z23" s="4">
        <f t="shared" si="4"/>
        <v>0.44999999999999996</v>
      </c>
      <c r="AA23" s="4">
        <f t="shared" si="4"/>
        <v>0.51</v>
      </c>
      <c r="AB23" s="4">
        <f t="shared" si="4"/>
        <v>0.22</v>
      </c>
      <c r="AC23" s="4">
        <f t="shared" si="4"/>
        <v>0.2</v>
      </c>
      <c r="AE23" t="s">
        <v>276</v>
      </c>
    </row>
    <row r="24" spans="11:35" ht="15" thickBot="1" x14ac:dyDescent="0.35">
      <c r="M24" t="s">
        <v>296</v>
      </c>
      <c r="N24" s="78">
        <f t="shared" ref="N24:AC24" si="5">N23*N20</f>
        <v>3.5999999999999997E-2</v>
      </c>
      <c r="O24" s="78">
        <f t="shared" si="5"/>
        <v>2.0000000000000001E-4</v>
      </c>
      <c r="P24" s="78">
        <f t="shared" si="5"/>
        <v>4.0000000000000002E-4</v>
      </c>
      <c r="Q24" s="78">
        <f t="shared" si="5"/>
        <v>4.0000000000000002E-4</v>
      </c>
      <c r="R24" s="78">
        <f t="shared" si="5"/>
        <v>2.8000000000000004E-3</v>
      </c>
      <c r="S24" s="78">
        <f t="shared" si="5"/>
        <v>4.0000000000000002E-4</v>
      </c>
      <c r="T24" s="78">
        <f t="shared" si="5"/>
        <v>0.15359999999999999</v>
      </c>
      <c r="U24" s="78">
        <f t="shared" si="5"/>
        <v>4.0000000000000001E-3</v>
      </c>
      <c r="V24" s="78">
        <f t="shared" si="5"/>
        <v>1.26E-2</v>
      </c>
      <c r="W24" s="78">
        <f t="shared" si="5"/>
        <v>1.8E-3</v>
      </c>
      <c r="X24" s="78">
        <f t="shared" si="5"/>
        <v>0.10400000000000001</v>
      </c>
      <c r="Y24" s="78">
        <f t="shared" si="5"/>
        <v>4.7999999999999996E-3</v>
      </c>
      <c r="Z24" s="78">
        <f t="shared" si="5"/>
        <v>5.3999999999999992E-2</v>
      </c>
      <c r="AA24" s="78">
        <f t="shared" si="5"/>
        <v>6.6299999999999998E-2</v>
      </c>
      <c r="AB24" s="78">
        <f t="shared" si="5"/>
        <v>1.7600000000000001E-2</v>
      </c>
      <c r="AC24" s="78">
        <f t="shared" si="5"/>
        <v>1.6E-2</v>
      </c>
      <c r="AE24" s="4" t="s">
        <v>301</v>
      </c>
      <c r="AF24" s="4" t="s">
        <v>300</v>
      </c>
      <c r="AH24" s="4" t="s">
        <v>303</v>
      </c>
      <c r="AI24" s="4" t="s">
        <v>302</v>
      </c>
    </row>
    <row r="25" spans="11:35" x14ac:dyDescent="0.3">
      <c r="K25" t="s">
        <v>299</v>
      </c>
      <c r="M25" s="58" t="s">
        <v>313</v>
      </c>
      <c r="N25" s="85">
        <v>0</v>
      </c>
      <c r="O25" s="86">
        <v>0</v>
      </c>
      <c r="P25" s="86">
        <v>0</v>
      </c>
      <c r="Q25" s="86">
        <f>1/2</f>
        <v>0.5</v>
      </c>
      <c r="R25" s="86">
        <f>1/2</f>
        <v>0.5</v>
      </c>
      <c r="S25" s="89">
        <v>0</v>
      </c>
      <c r="T25" s="86">
        <f>1/2</f>
        <v>0.5</v>
      </c>
      <c r="U25" s="86">
        <f>1/2</f>
        <v>0.5</v>
      </c>
      <c r="V25" s="79">
        <f>2/3</f>
        <v>0.66666666666666663</v>
      </c>
      <c r="W25" s="79">
        <f>2/3</f>
        <v>0.66666666666666663</v>
      </c>
      <c r="X25" s="79">
        <v>0</v>
      </c>
      <c r="Y25" s="79">
        <v>0</v>
      </c>
      <c r="Z25" s="79">
        <f>2/3</f>
        <v>0.66666666666666663</v>
      </c>
      <c r="AA25" s="79">
        <f>1/3</f>
        <v>0.33333333333333331</v>
      </c>
      <c r="AB25" s="79">
        <f>1/2</f>
        <v>0.5</v>
      </c>
      <c r="AC25" s="80">
        <f>1/3</f>
        <v>0.33333333333333331</v>
      </c>
      <c r="AE25">
        <f>N25*N24+O25*O24+P25*P24+Q25*Q24+R25*R24+S25*S24</f>
        <v>1.6000000000000003E-3</v>
      </c>
      <c r="AF25">
        <f>T25*T24+U25*U24+V25*V24+W25*W24+X25*X24+Y25*Y24+Z25*Z24+AA25*AA24+AB25*AB24+AC25*AC24</f>
        <v>0.16063333333333332</v>
      </c>
    </row>
    <row r="26" spans="11:35" x14ac:dyDescent="0.3">
      <c r="M26" s="71" t="s">
        <v>57</v>
      </c>
      <c r="N26" s="103"/>
      <c r="O26" s="89"/>
      <c r="P26" s="89"/>
      <c r="Q26" s="101"/>
      <c r="R26" s="89"/>
      <c r="S26" s="98"/>
      <c r="T26" s="104"/>
      <c r="U26" s="89"/>
      <c r="V26" s="77"/>
      <c r="W26" s="77"/>
      <c r="X26" s="77"/>
      <c r="Y26" s="77"/>
      <c r="Z26" s="77"/>
      <c r="AA26" s="77"/>
      <c r="AB26" s="77"/>
      <c r="AC26" s="81"/>
      <c r="AE26">
        <v>0.44</v>
      </c>
      <c r="AF26">
        <v>0.64</v>
      </c>
      <c r="AH26">
        <f>N24+S24</f>
        <v>3.6399999999999995E-2</v>
      </c>
      <c r="AI26">
        <v>0.15359999999999999</v>
      </c>
    </row>
    <row r="27" spans="11:35" ht="15" thickBot="1" x14ac:dyDescent="0.35">
      <c r="M27" s="76" t="s">
        <v>43</v>
      </c>
      <c r="N27" s="91"/>
      <c r="O27" s="100"/>
      <c r="P27" s="92"/>
      <c r="Q27" s="92"/>
      <c r="R27" s="92"/>
      <c r="S27" s="92"/>
      <c r="T27" s="92"/>
      <c r="U27" s="92"/>
      <c r="V27" s="102"/>
      <c r="W27" s="82"/>
      <c r="X27" s="82"/>
      <c r="Y27" s="82"/>
      <c r="Z27" s="82"/>
      <c r="AA27" s="82"/>
      <c r="AB27" s="102"/>
      <c r="AC27" s="83"/>
      <c r="AE27">
        <v>0.02</v>
      </c>
      <c r="AF27">
        <v>0.42</v>
      </c>
      <c r="AH27">
        <v>2.0000000000000001E-4</v>
      </c>
      <c r="AI27">
        <f>AB24+V24</f>
        <v>3.0200000000000001E-2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067</dc:creator>
  <cp:lastModifiedBy>067</cp:lastModifiedBy>
  <dcterms:created xsi:type="dcterms:W3CDTF">2014-03-09T13:21:01Z</dcterms:created>
  <dcterms:modified xsi:type="dcterms:W3CDTF">2014-08-19T12:10:00Z</dcterms:modified>
</cp:coreProperties>
</file>