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71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<sst xmlns="http://schemas.openxmlformats.org/spreadsheetml/2006/main" count="95" uniqueCount="73">
  <si>
    <t>BẢNG TÍNH ĐIỂM CÁC TÁC NHÂN (ACTOR)</t>
  </si>
  <si>
    <t>Loại Actor</t>
  </si>
  <si>
    <t>Mô tả</t>
  </si>
  <si>
    <t xml:space="preserve">Số tác nhân </t>
  </si>
  <si>
    <t>Trọng số</t>
  </si>
  <si>
    <t>Điểm</t>
  </si>
  <si>
    <t>Đơn giản</t>
  </si>
  <si>
    <t>Khách hàng</t>
  </si>
  <si>
    <t>Trung bình</t>
  </si>
  <si>
    <t>Nhân viên bán hàng</t>
  </si>
  <si>
    <t>Nhân viên kho</t>
  </si>
  <si>
    <t>Phức tạp</t>
  </si>
  <si>
    <t>Quản trị viên</t>
  </si>
  <si>
    <t>Tổng TAW</t>
  </si>
  <si>
    <t>TÍNH ĐIỂM USECASE (TBF)</t>
  </si>
  <si>
    <t>Loại</t>
  </si>
  <si>
    <t>Mức độ</t>
  </si>
  <si>
    <t>Số lượng</t>
  </si>
  <si>
    <t>Hệ số BMT</t>
  </si>
  <si>
    <t>B</t>
  </si>
  <si>
    <t>M</t>
  </si>
  <si>
    <t>Tổng TBF</t>
  </si>
  <si>
    <t>TÍNH HỆ SỐ PHỨC TẠP KỸ THUẬT TCF</t>
  </si>
  <si>
    <t>STT</t>
  </si>
  <si>
    <t>Thông số kỹ thuật</t>
  </si>
  <si>
    <t>Kết quả</t>
  </si>
  <si>
    <t>Hệ thống phân tán</t>
  </si>
  <si>
    <t>Yêu cầu đáp ứng nhanh</t>
  </si>
  <si>
    <t>Bảo mật cao</t>
  </si>
  <si>
    <t>Dễ sử dụng</t>
  </si>
  <si>
    <t>Các yếu tố khác</t>
  </si>
  <si>
    <t>Tổng TFW</t>
  </si>
  <si>
    <t>TCF</t>
  </si>
  <si>
    <t>Tính HỆ SỐ MÔI TRƯỜNG EF</t>
  </si>
  <si>
    <t>Yếu tố</t>
  </si>
  <si>
    <t>Tốt</t>
  </si>
  <si>
    <t>Kinh nghiệm về ứng dụng tương tự</t>
  </si>
  <si>
    <t>Hiểu biết về hướng đối tượng</t>
  </si>
  <si>
    <t>Khá</t>
  </si>
  <si>
    <t>Khả năng lãnh đạo nhóm</t>
  </si>
  <si>
    <t>Độ ổn định yêu cầu</t>
  </si>
  <si>
    <t>Java</t>
  </si>
  <si>
    <t>Ngôn ngữ lập trình</t>
  </si>
  <si>
    <t>Tổng EFW</t>
  </si>
  <si>
    <t>EF</t>
  </si>
  <si>
    <t>TÍNH NHÂN CÔNG &amp; CHI PHÍ PHÁT TRIỂN</t>
  </si>
  <si>
    <t>Nội dung</t>
  </si>
  <si>
    <t>Công thức</t>
  </si>
  <si>
    <t>Diễn giải</t>
  </si>
  <si>
    <t>UUCP</t>
  </si>
  <si>
    <t xml:space="preserve"> TAW + TBF</t>
  </si>
  <si>
    <t>Tổng điểm chưa điều chỉnh</t>
  </si>
  <si>
    <t>AUCP</t>
  </si>
  <si>
    <t>UUCP * TCF * EF</t>
  </si>
  <si>
    <t>Điểm chức năng điều chỉnh</t>
  </si>
  <si>
    <t>E</t>
  </si>
  <si>
    <t>AUCP * 20</t>
  </si>
  <si>
    <t>Số giờ làm việc</t>
  </si>
  <si>
    <t>H</t>
  </si>
  <si>
    <t>120.000 *(1 + 0.15 + 0.16)</t>
  </si>
  <si>
    <t>Đơn giá giờ sau cộng lợi nhuận</t>
  </si>
  <si>
    <t>G</t>
  </si>
  <si>
    <t>1.4 * E * H</t>
  </si>
  <si>
    <t>Chi phí phát triển phần mềm</t>
  </si>
  <si>
    <t>C</t>
  </si>
  <si>
    <t>G * 65%</t>
  </si>
  <si>
    <t>Chi phí chung</t>
  </si>
  <si>
    <t>TL</t>
  </si>
  <si>
    <t>(G + C) * 6%</t>
  </si>
  <si>
    <t>Thuế</t>
  </si>
  <si>
    <t>Tổng chi phí (GPM)</t>
  </si>
  <si>
    <t>G + C +TL</t>
  </si>
  <si>
    <t>Tổng chi phí phần mềm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</si>
</sst>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52"/>
  <sheetViews>
    <sheetView tabSelected="1" topLeftCell="A16" workbookViewId="0">
      <selection activeCell="F53" sqref="F53"/>
    </sheetView>
  </sheetViews>
  <sheetFormatPr defaultColWidth="8.72727272727273" defaultRowHeight="14.5"/>
  <cols>
    <col min="3" max="3" width="16" customWidth="1"/>
    <col min="4" max="4" width="29.3636363636364" customWidth="1"/>
    <col min="5" max="5" width="26.5454545454545" customWidth="1"/>
    <col min="6" max="6" width="13.9090909090909" customWidth="1"/>
    <col min="8" max="8" width="13.1818181818182" customWidth="1"/>
  </cols>
  <sheetData>
    <row r="1" spans="5:5">
      <c r="E1" s="1" t="s">
        <v>0</v>
      </c>
    </row>
    <row r="2" spans="4:8"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4:8">
      <c r="D3" t="s">
        <v>6</v>
      </c>
      <c r="E3" t="s">
        <v>7</v>
      </c>
      <c r="F3">
        <v>0</v>
      </c>
      <c r="G3">
        <v>1</v>
      </c>
      <c r="H3">
        <f>F3*G3</f>
        <v>0</v>
      </c>
    </row>
    <row r="4" spans="4:8">
      <c r="D4" t="s">
        <v>8</v>
      </c>
      <c r="E4" t="s">
        <v>9</v>
      </c>
      <c r="F4">
        <v>3</v>
      </c>
      <c r="G4">
        <v>2</v>
      </c>
      <c r="H4">
        <f>F4*G4</f>
        <v>6</v>
      </c>
    </row>
    <row r="5" spans="4:8">
      <c r="D5" t="s">
        <v>8</v>
      </c>
      <c r="E5" t="s">
        <v>10</v>
      </c>
      <c r="F5">
        <v>2</v>
      </c>
      <c r="G5">
        <v>2</v>
      </c>
      <c r="H5">
        <f>F5*G5</f>
        <v>4</v>
      </c>
    </row>
    <row r="6" spans="4:8">
      <c r="D6" t="s">
        <v>11</v>
      </c>
      <c r="E6" t="s">
        <v>12</v>
      </c>
      <c r="F6">
        <v>1</v>
      </c>
      <c r="G6">
        <v>3</v>
      </c>
      <c r="H6">
        <f>F6*G6</f>
        <v>3</v>
      </c>
    </row>
    <row r="7" spans="4:8">
      <c r="D7" t="s">
        <v>13</v>
      </c>
      <c r="H7">
        <f>H3+H4+H5+H6</f>
        <v>13</v>
      </c>
    </row>
    <row r="9" spans="5:5">
      <c r="E9" s="1" t="s">
        <v>14</v>
      </c>
    </row>
    <row r="10" spans="4:9">
      <c r="D10" t="s">
        <v>15</v>
      </c>
      <c r="E10" t="s">
        <v>16</v>
      </c>
      <c r="F10" t="s">
        <v>17</v>
      </c>
      <c r="G10" t="s">
        <v>4</v>
      </c>
      <c r="H10" t="s">
        <v>18</v>
      </c>
      <c r="I10" t="s">
        <v>5</v>
      </c>
    </row>
    <row r="11" spans="4:9">
      <c r="D11" t="s">
        <v>19</v>
      </c>
      <c r="E11" t="s">
        <v>6</v>
      </c>
      <c r="F11">
        <v>8</v>
      </c>
      <c r="G11">
        <v>5</v>
      </c>
      <c r="H11">
        <v>1</v>
      </c>
      <c r="I11">
        <f>F11*G11*H11</f>
        <v>40</v>
      </c>
    </row>
    <row r="12" spans="4:9">
      <c r="D12" t="s">
        <v>19</v>
      </c>
      <c r="E12" t="s">
        <v>8</v>
      </c>
      <c r="F12">
        <v>15</v>
      </c>
      <c r="G12">
        <v>10</v>
      </c>
      <c r="H12">
        <v>1</v>
      </c>
      <c r="I12">
        <f>F12*G12*H12</f>
        <v>150</v>
      </c>
    </row>
    <row r="13" spans="4:9">
      <c r="D13" t="s">
        <v>19</v>
      </c>
      <c r="E13" t="s">
        <v>11</v>
      </c>
      <c r="F13">
        <v>7</v>
      </c>
      <c r="G13">
        <v>15</v>
      </c>
      <c r="H13">
        <v>1</v>
      </c>
      <c r="I13">
        <f>F13*G13*H13</f>
        <v>105</v>
      </c>
    </row>
    <row r="14" spans="4:9">
      <c r="D14" t="s">
        <v>20</v>
      </c>
      <c r="E14" t="s">
        <v>6</v>
      </c>
      <c r="F14">
        <v>5</v>
      </c>
      <c r="G14">
        <v>5</v>
      </c>
      <c r="H14">
        <v>1.2</v>
      </c>
      <c r="I14">
        <f>F14*G14*H14</f>
        <v>30</v>
      </c>
    </row>
    <row r="15" spans="4:9">
      <c r="D15" t="s">
        <v>20</v>
      </c>
      <c r="E15" t="s">
        <v>8</v>
      </c>
      <c r="F15">
        <v>8</v>
      </c>
      <c r="G15">
        <v>10</v>
      </c>
      <c r="H15">
        <v>1.2</v>
      </c>
      <c r="I15">
        <f>F15*G15*H15</f>
        <v>96</v>
      </c>
    </row>
    <row r="16" spans="4:9">
      <c r="D16" t="s">
        <v>20</v>
      </c>
      <c r="E16" t="s">
        <v>11</v>
      </c>
      <c r="F16">
        <v>3</v>
      </c>
      <c r="G16">
        <v>15</v>
      </c>
      <c r="H16">
        <v>1.2</v>
      </c>
      <c r="I16">
        <f>F16*G16*H16</f>
        <v>54</v>
      </c>
    </row>
    <row r="17" spans="4:9">
      <c r="D17" t="s">
        <v>21</v>
      </c>
      <c r="I17">
        <f>I11+I12+I13+I14+I15+I16</f>
        <v>475</v>
      </c>
    </row>
    <row r="19" spans="5:5">
      <c r="E19" s="1" t="s">
        <v>22</v>
      </c>
    </row>
    <row r="20" spans="4:8">
      <c r="D20" t="s">
        <v>23</v>
      </c>
      <c r="E20" t="s">
        <v>24</v>
      </c>
      <c r="F20" t="s">
        <v>5</v>
      </c>
      <c r="G20" t="s">
        <v>4</v>
      </c>
      <c r="H20" t="s">
        <v>25</v>
      </c>
    </row>
    <row r="21" spans="4:8">
      <c r="D21">
        <v>1</v>
      </c>
      <c r="E21" t="s">
        <v>26</v>
      </c>
      <c r="F21">
        <v>4</v>
      </c>
      <c r="G21">
        <v>2</v>
      </c>
      <c r="H21">
        <f>F21*G21</f>
        <v>8</v>
      </c>
    </row>
    <row r="22" spans="4:8">
      <c r="D22">
        <v>2</v>
      </c>
      <c r="E22" t="s">
        <v>27</v>
      </c>
      <c r="F22">
        <v>4</v>
      </c>
      <c r="G22">
        <v>1</v>
      </c>
      <c r="H22">
        <f>F22*G22</f>
        <v>4</v>
      </c>
    </row>
    <row r="23" spans="4:8">
      <c r="D23">
        <v>3</v>
      </c>
      <c r="E23" t="s">
        <v>28</v>
      </c>
      <c r="F23">
        <v>4</v>
      </c>
      <c r="G23">
        <v>1</v>
      </c>
      <c r="H23">
        <f>F23*G23</f>
        <v>4</v>
      </c>
    </row>
    <row r="24" spans="4:8">
      <c r="D24">
        <v>4</v>
      </c>
      <c r="E24" t="s">
        <v>29</v>
      </c>
      <c r="F24">
        <v>5</v>
      </c>
      <c r="G24">
        <v>0.5</v>
      </c>
      <c r="H24">
        <f>F24*G24</f>
        <v>2.5</v>
      </c>
    </row>
    <row r="25" spans="4:8">
      <c r="D25">
        <v>5</v>
      </c>
      <c r="E25" t="s">
        <v>30</v>
      </c>
      <c r="F25">
        <v>3</v>
      </c>
      <c r="G25">
        <v>1</v>
      </c>
      <c r="H25">
        <f>F25*G25</f>
        <v>3</v>
      </c>
    </row>
    <row r="26" spans="4:8">
      <c r="D26" t="s">
        <v>31</v>
      </c>
      <c r="H26">
        <f>H21+H22+H23+H24+H25</f>
        <v>21.5</v>
      </c>
    </row>
    <row r="27" spans="4:8">
      <c r="D27" t="s">
        <v>32</v>
      </c>
      <c r="H27">
        <f>0.6+(0.01*H26)</f>
        <v>0.815</v>
      </c>
    </row>
    <row r="31" spans="5:5">
      <c r="E31" s="1" t="s">
        <v>33</v>
      </c>
    </row>
    <row r="32" spans="3:7">
      <c r="C32" t="s">
        <v>16</v>
      </c>
      <c r="D32" t="s">
        <v>34</v>
      </c>
      <c r="E32" t="s">
        <v>5</v>
      </c>
      <c r="F32" t="s">
        <v>4</v>
      </c>
      <c r="G32" t="s">
        <v>25</v>
      </c>
    </row>
    <row r="33" spans="3:7">
      <c r="C33" t="s">
        <v>35</v>
      </c>
      <c r="D33" t="s">
        <v>36</v>
      </c>
      <c r="E33">
        <v>4</v>
      </c>
      <c r="F33">
        <v>0.5</v>
      </c>
      <c r="G33">
        <f>E33*F33</f>
        <v>2</v>
      </c>
    </row>
    <row r="34" spans="3:7">
      <c r="C34" t="s">
        <v>35</v>
      </c>
      <c r="D34" t="s">
        <v>37</v>
      </c>
      <c r="E34">
        <v>4</v>
      </c>
      <c r="F34">
        <v>1</v>
      </c>
      <c r="G34">
        <f>E34*F34</f>
        <v>4</v>
      </c>
    </row>
    <row r="35" spans="3:7">
      <c r="C35" t="s">
        <v>38</v>
      </c>
      <c r="D35" t="s">
        <v>39</v>
      </c>
      <c r="E35">
        <v>3</v>
      </c>
      <c r="F35">
        <v>0.5</v>
      </c>
      <c r="G35">
        <f>E35*F35</f>
        <v>1.5</v>
      </c>
    </row>
    <row r="36" spans="3:7">
      <c r="C36" t="s">
        <v>8</v>
      </c>
      <c r="D36" t="s">
        <v>40</v>
      </c>
      <c r="E36">
        <v>3</v>
      </c>
      <c r="F36">
        <v>2</v>
      </c>
      <c r="G36">
        <f>E36*F36</f>
        <v>6</v>
      </c>
    </row>
    <row r="37" spans="3:7">
      <c r="C37" t="s">
        <v>41</v>
      </c>
      <c r="D37" t="s">
        <v>42</v>
      </c>
      <c r="E37">
        <v>3</v>
      </c>
      <c r="F37">
        <v>1</v>
      </c>
      <c r="G37">
        <f>E37*F37</f>
        <v>3</v>
      </c>
    </row>
    <row r="38" spans="3:7">
      <c r="C38" t="s">
        <v>43</v>
      </c>
      <c r="G38">
        <f>G33+G34+G35+G36+G37</f>
        <v>16.5</v>
      </c>
    </row>
    <row r="39" spans="3:7">
      <c r="C39" t="s">
        <v>44</v>
      </c>
      <c r="G39">
        <f>1.4+(-0.03*G38)</f>
        <v>0.905</v>
      </c>
    </row>
    <row r="43" spans="5:5">
      <c r="E43" s="1" t="s">
        <v>45</v>
      </c>
    </row>
    <row r="44" spans="3:6">
      <c r="C44" t="s">
        <v>46</v>
      </c>
      <c r="D44" t="s">
        <v>47</v>
      </c>
      <c r="E44" t="s">
        <v>48</v>
      </c>
      <c r="F44" t="s">
        <v>25</v>
      </c>
    </row>
    <row r="45" spans="3:6">
      <c r="C45" t="s">
        <v>49</v>
      </c>
      <c r="D45" t="s">
        <v>50</v>
      </c>
      <c r="E45" t="s">
        <v>51</v>
      </c>
      <c r="F45">
        <f>H7+I17</f>
        <v>488</v>
      </c>
    </row>
    <row r="46" spans="3:6">
      <c r="C46" t="s">
        <v>52</v>
      </c>
      <c r="D46" t="s">
        <v>53</v>
      </c>
      <c r="E46" t="s">
        <v>54</v>
      </c>
      <c r="F46">
        <f>F45*H27*G39</f>
        <v>359.9366</v>
      </c>
    </row>
    <row r="47" spans="3:6">
      <c r="C47" t="s">
        <v>55</v>
      </c>
      <c r="D47" t="s">
        <v>56</v>
      </c>
      <c r="E47" t="s">
        <v>57</v>
      </c>
      <c r="F47">
        <f>F46*20</f>
        <v>7198.732</v>
      </c>
    </row>
    <row r="48" spans="3:6">
      <c r="C48" t="s">
        <v>58</v>
      </c>
      <c r="D48" t="s">
        <v>59</v>
      </c>
      <c r="E48" t="s">
        <v>60</v>
      </c>
      <c r="F48">
        <f>120*(1+0.15+0.16)</f>
        <v>157.2</v>
      </c>
    </row>
    <row r="49" spans="3:6">
      <c r="C49" t="s">
        <v>61</v>
      </c>
      <c r="D49" t="s">
        <v>62</v>
      </c>
      <c r="E49" t="s">
        <v>63</v>
      </c>
      <c r="F49">
        <f>1.4*F47*F48</f>
        <v>1584296.93856</v>
      </c>
    </row>
    <row r="50" spans="3:6">
      <c r="C50" t="s">
        <v>64</v>
      </c>
      <c r="D50" t="s">
        <v>65</v>
      </c>
      <c r="E50" t="s">
        <v>66</v>
      </c>
      <c r="F50">
        <f>F49*65%</f>
        <v>1029793.010064</v>
      </c>
    </row>
    <row r="51" spans="3:6">
      <c r="C51" t="s">
        <v>67</v>
      </c>
      <c r="D51" t="s">
        <v>68</v>
      </c>
      <c r="E51" t="s">
        <v>69</v>
      </c>
      <c r="F51">
        <f>(F49+F50)*6%</f>
        <v>156845.39691744</v>
      </c>
    </row>
    <row r="52" spans="3:6">
      <c r="C52" t="s">
        <v>70</v>
      </c>
      <c r="D52" t="s">
        <v>71</v>
      </c>
      <c r="E52" t="s">
        <v>72</v>
      </c>
      <c r="F52">
        <f>F49+F50+F51</f>
        <v>2770935.34554144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Trần Thị Cẩm Tú</cp:lastModifiedBy>
  <dcterms:created xsi:type="dcterms:W3CDTF">2025-10-08T07:49:09Z</dcterms:created>
  <dcterms:modified xsi:type="dcterms:W3CDTF">2025-10-08T11:57:02Z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BB1028295DD547C58E512F0265AC1C96_11</vt:lpwstr>
  </property>
  <property fmtid="{D5CDD505-2E9C-101B-9397-08002B2CF9AE}" pid="3" name="KSOProductBuildVer">
    <vt:lpwstr>1033-12.2.0.22549</vt:lpwstr>
  </property>
</Properties>
</file>