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ata"/>
    <sheet r:id="rId2" sheetId="2" name="Consumption"/>
    <sheet r:id="rId3" sheetId="3" name="PDVPlot"/>
    <sheet r:id="rId4" sheetId="4" name="ConsumptionPlot"/>
    <sheet r:id="rId5" sheetId="5" name="Calculations"/>
  </sheets>
  <definedNames>
    <definedName name="__123Graph_A">Data!#REF!</definedName>
    <definedName name="__123Graph_X">Data!$A$9:$A$138</definedName>
    <definedName name="_Regression_Int" localSheetId="0">1</definedName>
    <definedName name="_Regression_Out">Data!$X$49</definedName>
    <definedName name="_Regression_X">Data!$U$37:$U$116</definedName>
    <definedName name="_Regression_Y">Data!$W$37:$W$116</definedName>
  </definedNames>
  <calcPr fullCalcOnLoad="1"/>
</workbook>
</file>

<file path=xl/sharedStrings.xml><?xml version="1.0" encoding="utf-8"?>
<sst xmlns="http://schemas.openxmlformats.org/spreadsheetml/2006/main" count="128" uniqueCount="87">
  <si>
    <t>Average Real Interest Rate:</t>
  </si>
  <si>
    <t>Geometric Average Stock Return:</t>
  </si>
  <si>
    <t>exp(geo. Avg. return)</t>
  </si>
  <si>
    <t>Geometric Average Dividend Growth</t>
  </si>
  <si>
    <t>This page shows how consumption data in column I of Data were constructed</t>
  </si>
  <si>
    <t>NIPA Table 2.3.6</t>
  </si>
  <si>
    <t>NIPA Table 2.4.3</t>
  </si>
  <si>
    <t>NBER Kendrick</t>
  </si>
  <si>
    <t>Real Consumption</t>
  </si>
  <si>
    <t>Population</t>
  </si>
  <si>
    <t>Per Capita Real Consumption</t>
  </si>
  <si>
    <t>Personal Consumption Expenditures</t>
  </si>
  <si>
    <t>Real Personal Consumption Index</t>
  </si>
  <si>
    <t>Inferred from Columns B,C,D</t>
  </si>
  <si>
    <t>From NIPA Table 7.1 Line 18</t>
  </si>
  <si>
    <t>Billions of Chained 2005 Dollars</t>
  </si>
  <si>
    <t>2000=100</t>
  </si>
  <si>
    <t>Millions of 1929 Dollars</t>
  </si>
  <si>
    <t>Billions of 2005 Dollars</t>
  </si>
  <si>
    <t>Millions</t>
  </si>
  <si>
    <t>In 2005 Dollars</t>
  </si>
  <si>
    <t>2009 value is 2nd quarter 2009</t>
  </si>
  <si>
    <t>2009 Pop is 2nd Quarter</t>
  </si>
  <si>
    <t/>
  </si>
  <si>
    <t>CAPE</t>
  </si>
  <si>
    <t>P</t>
  </si>
  <si>
    <t>D</t>
  </si>
  <si>
    <t>E</t>
  </si>
  <si>
    <t>R</t>
  </si>
  <si>
    <t>RLONG</t>
  </si>
  <si>
    <t>CPI</t>
  </si>
  <si>
    <t>RealR</t>
  </si>
  <si>
    <t>C</t>
  </si>
  <si>
    <t>RealP</t>
  </si>
  <si>
    <t>P*</t>
  </si>
  <si>
    <t>P*r</t>
  </si>
  <si>
    <t>P*C</t>
  </si>
  <si>
    <t>RealD</t>
  </si>
  <si>
    <t>Return</t>
  </si>
  <si>
    <t>ln(1+ret)</t>
  </si>
  <si>
    <t>RealE</t>
  </si>
  <si>
    <t>P/E</t>
  </si>
  <si>
    <t>E10</t>
  </si>
  <si>
    <t>P/E10</t>
  </si>
  <si>
    <t>S&amp;P</t>
  </si>
  <si>
    <t>Dividends</t>
  </si>
  <si>
    <t>Earnings</t>
  </si>
  <si>
    <t>One-Year</t>
  </si>
  <si>
    <t>Long</t>
  </si>
  <si>
    <t>Consumer</t>
  </si>
  <si>
    <t xml:space="preserve">Real </t>
  </si>
  <si>
    <t>Real Per</t>
  </si>
  <si>
    <t>Present</t>
  </si>
  <si>
    <t>on</t>
  </si>
  <si>
    <t>Price</t>
  </si>
  <si>
    <t>Ten-Year</t>
  </si>
  <si>
    <t>Composite</t>
  </si>
  <si>
    <t>Accruing</t>
  </si>
  <si>
    <t>Interest</t>
  </si>
  <si>
    <t>Government</t>
  </si>
  <si>
    <t>Capita</t>
  </si>
  <si>
    <t>Stock</t>
  </si>
  <si>
    <t>Value</t>
  </si>
  <si>
    <t xml:space="preserve">Average </t>
  </si>
  <si>
    <t>to</t>
  </si>
  <si>
    <t>Rate</t>
  </si>
  <si>
    <t>Bond</t>
  </si>
  <si>
    <t>Index</t>
  </si>
  <si>
    <t>Consumption</t>
  </si>
  <si>
    <t>of Real</t>
  </si>
  <si>
    <t>Dividend</t>
  </si>
  <si>
    <t>Ratio</t>
  </si>
  <si>
    <t>of</t>
  </si>
  <si>
    <t>Yield</t>
  </si>
  <si>
    <t xml:space="preserve">(See </t>
  </si>
  <si>
    <t>10yrpost53</t>
  </si>
  <si>
    <t>Const r</t>
  </si>
  <si>
    <t>Market r</t>
  </si>
  <si>
    <t>Cons disc.</t>
  </si>
  <si>
    <t>Tab)</t>
  </si>
  <si>
    <t>in 2005</t>
  </si>
  <si>
    <t>dollars</t>
  </si>
  <si>
    <t>Notes: The Federal Reserve Board discontinued its 6-month commercial paper rate series August 1997.</t>
  </si>
  <si>
    <t xml:space="preserve">After that, the 6-month Certificate of Deposit rate, secondary market, is used, </t>
  </si>
  <si>
    <t>The series R is the result of converting the January and July rates into an annual yield. RLONG is the 10-year Treasury after 1953</t>
  </si>
  <si>
    <t>Before 1953, it is government bond yields from Sidney Homer A History of Interest Rates.</t>
  </si>
  <si>
    <r>
      <t xml:space="preserve">See Shiller, </t>
    </r>
    <r>
      <rPr>
        <i/>
        <sz val="10"/>
        <color rgb="FF000000"/>
        <rFont val="Courier"/>
        <family val="2"/>
      </rPr>
      <t>Market Volatility</t>
    </r>
    <r>
      <rPr>
        <sz val="10"/>
        <color rgb="FF000000"/>
        <rFont val="Courier"/>
        <family val="2"/>
      </rPr>
      <t xml:space="preserve">, 1989,  Chapter 26, and Shiller </t>
    </r>
    <r>
      <rPr>
        <i/>
        <sz val="10"/>
        <color rgb="FF000000"/>
        <rFont val="Courier"/>
        <family val="2"/>
      </rPr>
      <t>Irrational Exuberance</t>
    </r>
    <r>
      <rPr>
        <sz val="10"/>
        <color rgb="FF000000"/>
        <rFont val="Courier"/>
        <family val="2"/>
      </rPr>
      <t xml:space="preserve"> 3rd Edition, 2015 for description of data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</si>
</sst>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%"/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ourier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sz val="10"/>
      <color rgb="FF00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0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 wrapText="1"/>
    </xf>
    <xf xfId="0" numFmtId="4" applyNumberFormat="1" borderId="1" applyBorder="1" fontId="2" applyFont="1" fillId="0" applyAlignment="1">
      <alignment horizontal="right" wrapText="1"/>
    </xf>
    <xf xfId="0" numFmtId="0" borderId="0" fontId="0" fillId="0" applyAlignment="1">
      <alignment horizontal="general" wrapText="1"/>
    </xf>
    <xf xfId="0" numFmtId="0" borderId="0" fontId="0" fillId="0" applyAlignment="1">
      <alignment wrapText="1"/>
    </xf>
    <xf xfId="0" numFmtId="4" applyNumberFormat="1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4" applyNumberFormat="1" borderId="1" applyBorder="1" fontId="3" applyFont="1" fillId="0" applyAlignment="1">
      <alignment horizontal="left" wrapText="1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 wrapText="1"/>
    </xf>
    <xf xfId="0" numFmtId="4" applyNumberFormat="1" borderId="1" applyBorder="1" fontId="1" applyFont="1" fillId="0" applyAlignment="1">
      <alignment horizontal="right" wrapText="1"/>
    </xf>
    <xf xfId="0" numFmtId="4" applyNumberFormat="1" borderId="2" applyBorder="1" fontId="4" applyFont="1" fillId="2" applyFill="1" applyAlignment="1">
      <alignment horizontal="right"/>
    </xf>
    <xf xfId="0" numFmtId="4" applyNumberFormat="1" borderId="2" applyBorder="1" fontId="5" applyFont="1" fillId="2" applyFill="1" applyAlignment="1">
      <alignment horizontal="right"/>
    </xf>
    <xf xfId="0" numFmtId="3" applyNumberFormat="1" borderId="2" applyBorder="1" fontId="5" applyFont="1" fillId="2" applyFill="1" applyAlignment="1">
      <alignment horizontal="right"/>
    </xf>
    <xf xfId="0" numFmtId="4" applyNumberFormat="1" borderId="3" applyBorder="1" fontId="5" applyFont="1" fillId="2" applyFill="1" applyAlignment="1">
      <alignment horizontal="right"/>
    </xf>
    <xf xfId="0" numFmtId="4" applyNumberFormat="1" borderId="4" applyBorder="1" fontId="1" applyFont="1" fillId="2" applyFill="1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5" applyFont="1" fillId="0" applyAlignment="1">
      <alignment horizontal="left"/>
    </xf>
    <xf xfId="0" numFmtId="4" applyNumberFormat="1" borderId="1" applyBorder="1" fontId="3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3" applyNumberFormat="1" borderId="1" applyBorder="1" fontId="3" applyFont="1" fillId="0" quotePrefix="1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1" applyBorder="1" fontId="2" applyFont="1" fillId="0" quotePrefix="1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0" borderId="1" applyBorder="1" fontId="3" applyFont="1" fillId="0" applyAlignment="1">
      <alignment horizontal="right"/>
    </xf>
    <xf xfId="0" numFmtId="0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left"/>
    </xf>
    <xf xfId="0" numFmtId="0" borderId="4" applyBorder="1" fontId="3" applyFont="1" fillId="2" applyFill="1" applyAlignment="1">
      <alignment horizontal="left"/>
    </xf>
    <xf xfId="0" numFmtId="0" borderId="4" applyBorder="1" fontId="1" applyFont="1" fillId="2" applyFill="1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165" applyNumberFormat="1" borderId="1" applyBorder="1" fontId="1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4" applyNumberFormat="1" borderId="1" applyBorder="1" fontId="6" applyFont="1" fillId="0" applyAlignment="1">
      <alignment horizontal="left"/>
    </xf>
    <xf xfId="0" numFmtId="4" applyNumberFormat="1" borderId="4" applyBorder="1" fontId="1" applyFont="1" fillId="2" applyFill="1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426"/>
  <sheetViews>
    <sheetView workbookViewId="0" tabSelected="1"/>
  </sheetViews>
  <sheetFormatPr defaultRowHeight="15" x14ac:dyDescent="0.25"/>
  <cols>
    <col min="1" max="1" style="49" width="12.147857142857141" customWidth="1" bestFit="1"/>
    <col min="2" max="2" style="28" width="10.290714285714287" customWidth="1" bestFit="1"/>
    <col min="3" max="3" style="28" width="13.576428571428572" customWidth="1" bestFit="1"/>
    <col min="4" max="4" style="28" width="13.576428571428572" customWidth="1" bestFit="1"/>
    <col min="5" max="5" style="28" width="13.576428571428572" customWidth="1" bestFit="1"/>
    <col min="6" max="6" style="28" width="13.576428571428572" customWidth="1" bestFit="1"/>
    <col min="7" max="7" style="28" width="13.576428571428572" customWidth="1" bestFit="1"/>
    <col min="8" max="8" style="28" width="13.576428571428572" customWidth="1" bestFit="1"/>
    <col min="9" max="9" style="28" width="13.576428571428572" customWidth="1" bestFit="1"/>
    <col min="10" max="10" style="26" width="13.576428571428572" customWidth="1" bestFit="1"/>
    <col min="11" max="11" style="28" width="13.576428571428572" customWidth="1" bestFit="1"/>
    <col min="12" max="12" style="28" width="13.576428571428572" customWidth="1" bestFit="1"/>
    <col min="13" max="13" style="28" width="13.576428571428572" customWidth="1" bestFit="1"/>
    <col min="14" max="14" style="28" width="13.576428571428572" customWidth="1" bestFit="1"/>
    <col min="15" max="15" style="28" width="13.576428571428572" customWidth="1" bestFit="1"/>
    <col min="16" max="16" style="28" width="13.576428571428572" customWidth="1" bestFit="1"/>
    <col min="17" max="17" style="28" width="13.576428571428572" customWidth="1" bestFit="1"/>
    <col min="18" max="18" style="28" width="13.576428571428572" customWidth="1" bestFit="1"/>
    <col min="19" max="19" style="28" width="13.576428571428572" customWidth="1" bestFit="1"/>
    <col min="20" max="20" style="28" width="13.576428571428572" customWidth="1" bestFit="1"/>
    <col min="21" max="21" style="28" width="13.576428571428572" customWidth="1" bestFit="1"/>
    <col min="22" max="22" style="3" width="13.576428571428572" customWidth="1" bestFit="1"/>
    <col min="23" max="23" style="3" width="13.576428571428572" customWidth="1" bestFit="1"/>
    <col min="24" max="24" style="3" width="13.576428571428572" customWidth="1" bestFit="1"/>
    <col min="25" max="25" style="3" width="13.576428571428572" customWidth="1" bestFit="1"/>
    <col min="26" max="26" style="3" width="13.576428571428572" customWidth="1" bestFit="1"/>
    <col min="27" max="27" style="3" width="13.576428571428572" customWidth="1" bestFit="1"/>
    <col min="28" max="28" style="3" width="13.576428571428572" customWidth="1" bestFit="1"/>
  </cols>
  <sheetData>
    <row x14ac:dyDescent="0.25" r="1" customHeight="1" ht="18.75">
      <c r="A1" s="32" t="s">
        <v>23</v>
      </c>
      <c r="B1" s="6"/>
      <c r="C1" s="6"/>
      <c r="D1" s="6"/>
      <c r="E1" s="6"/>
      <c r="F1" s="6"/>
      <c r="G1" s="6"/>
      <c r="H1" s="6"/>
      <c r="I1" s="6"/>
      <c r="J1" s="2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33"/>
      <c r="W1" s="1"/>
      <c r="X1" s="1"/>
      <c r="Y1" s="1"/>
      <c r="Z1" s="1"/>
      <c r="AA1" s="1"/>
      <c r="AB1" s="1"/>
    </row>
    <row x14ac:dyDescent="0.25" r="2" customHeight="1" ht="18.75">
      <c r="A2" s="34" t="s">
        <v>23</v>
      </c>
      <c r="B2" s="6"/>
      <c r="C2" s="6"/>
      <c r="D2" s="6"/>
      <c r="E2" s="6"/>
      <c r="F2" s="6"/>
      <c r="G2" s="6"/>
      <c r="H2" s="6"/>
      <c r="I2" s="6"/>
      <c r="J2" s="23"/>
      <c r="K2" s="6"/>
      <c r="L2" s="6"/>
      <c r="M2" s="6"/>
      <c r="N2" s="6"/>
      <c r="O2" s="6"/>
      <c r="P2" s="6"/>
      <c r="Q2" s="6"/>
      <c r="R2" s="6"/>
      <c r="S2" s="6"/>
      <c r="T2" s="6"/>
      <c r="U2" s="35" t="s">
        <v>24</v>
      </c>
      <c r="V2" s="33"/>
      <c r="W2" s="1"/>
      <c r="X2" s="1"/>
      <c r="Y2" s="1"/>
      <c r="Z2" s="1"/>
      <c r="AA2" s="1"/>
      <c r="AB2" s="1"/>
    </row>
    <row x14ac:dyDescent="0.25" r="3" customHeight="1" ht="18.75">
      <c r="A3" s="5"/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15"/>
      <c r="K3" s="2" t="s">
        <v>33</v>
      </c>
      <c r="L3" s="2" t="s">
        <v>34</v>
      </c>
      <c r="M3" s="2" t="s">
        <v>35</v>
      </c>
      <c r="N3" s="2" t="s">
        <v>36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41</v>
      </c>
      <c r="T3" s="2" t="s">
        <v>42</v>
      </c>
      <c r="U3" s="2" t="s">
        <v>43</v>
      </c>
      <c r="V3" s="36"/>
      <c r="W3" s="37"/>
      <c r="X3" s="1"/>
      <c r="Y3" s="1"/>
      <c r="Z3" s="1"/>
      <c r="AA3" s="1"/>
      <c r="AB3" s="1"/>
    </row>
    <row x14ac:dyDescent="0.25" r="4" customHeight="1" ht="18.75">
      <c r="A4" s="5"/>
      <c r="B4" s="2" t="s">
        <v>44</v>
      </c>
      <c r="C4" s="2" t="s">
        <v>45</v>
      </c>
      <c r="D4" s="2" t="s">
        <v>46</v>
      </c>
      <c r="E4" s="2" t="s">
        <v>47</v>
      </c>
      <c r="F4" s="2" t="s">
        <v>48</v>
      </c>
      <c r="G4" s="2" t="s">
        <v>49</v>
      </c>
      <c r="H4" s="2" t="s">
        <v>50</v>
      </c>
      <c r="I4" s="38" t="s">
        <v>51</v>
      </c>
      <c r="J4" s="15"/>
      <c r="K4" s="2" t="s">
        <v>33</v>
      </c>
      <c r="L4" s="2" t="s">
        <v>52</v>
      </c>
      <c r="M4" s="2" t="s">
        <v>52</v>
      </c>
      <c r="N4" s="2" t="s">
        <v>52</v>
      </c>
      <c r="O4" s="2" t="s">
        <v>37</v>
      </c>
      <c r="P4" s="2" t="s">
        <v>53</v>
      </c>
      <c r="Q4" s="2"/>
      <c r="R4" s="2" t="s">
        <v>40</v>
      </c>
      <c r="S4" s="2" t="s">
        <v>54</v>
      </c>
      <c r="T4" s="2" t="s">
        <v>55</v>
      </c>
      <c r="U4" s="2" t="s">
        <v>54</v>
      </c>
      <c r="V4" s="37"/>
      <c r="W4" s="37"/>
      <c r="X4" s="1"/>
      <c r="Y4" s="1"/>
      <c r="Z4" s="1"/>
      <c r="AA4" s="1"/>
      <c r="AB4" s="1"/>
    </row>
    <row x14ac:dyDescent="0.25" r="5" customHeight="1" ht="18.75">
      <c r="A5" s="5"/>
      <c r="B5" s="2" t="s">
        <v>56</v>
      </c>
      <c r="C5" s="2" t="s">
        <v>57</v>
      </c>
      <c r="D5" s="2" t="s">
        <v>57</v>
      </c>
      <c r="E5" s="2" t="s">
        <v>58</v>
      </c>
      <c r="F5" s="2" t="s">
        <v>59</v>
      </c>
      <c r="G5" s="2" t="s">
        <v>54</v>
      </c>
      <c r="H5" s="2" t="s">
        <v>47</v>
      </c>
      <c r="I5" s="38" t="s">
        <v>60</v>
      </c>
      <c r="J5" s="15"/>
      <c r="K5" s="2" t="s">
        <v>61</v>
      </c>
      <c r="L5" s="2" t="s">
        <v>62</v>
      </c>
      <c r="M5" s="2" t="s">
        <v>62</v>
      </c>
      <c r="N5" s="2" t="s">
        <v>62</v>
      </c>
      <c r="O5" s="2" t="s">
        <v>44</v>
      </c>
      <c r="P5" s="2" t="s">
        <v>44</v>
      </c>
      <c r="Q5" s="2"/>
      <c r="R5" s="2" t="s">
        <v>46</v>
      </c>
      <c r="S5" s="2" t="s">
        <v>46</v>
      </c>
      <c r="T5" s="2" t="s">
        <v>63</v>
      </c>
      <c r="U5" s="2" t="s">
        <v>46</v>
      </c>
      <c r="V5" s="37"/>
      <c r="W5" s="37"/>
      <c r="X5" s="1"/>
      <c r="Y5" s="1"/>
      <c r="Z5" s="1"/>
      <c r="AA5" s="1"/>
      <c r="AB5" s="1"/>
    </row>
    <row x14ac:dyDescent="0.25" r="6" customHeight="1" ht="18.75">
      <c r="A6" s="5"/>
      <c r="B6" s="2" t="s">
        <v>61</v>
      </c>
      <c r="C6" s="2" t="s">
        <v>64</v>
      </c>
      <c r="D6" s="2" t="s">
        <v>64</v>
      </c>
      <c r="E6" s="2" t="s">
        <v>65</v>
      </c>
      <c r="F6" s="2" t="s">
        <v>66</v>
      </c>
      <c r="G6" s="2" t="s">
        <v>67</v>
      </c>
      <c r="H6" s="2" t="s">
        <v>58</v>
      </c>
      <c r="I6" s="38" t="s">
        <v>68</v>
      </c>
      <c r="J6" s="15"/>
      <c r="K6" s="2" t="s">
        <v>54</v>
      </c>
      <c r="L6" s="2" t="s">
        <v>69</v>
      </c>
      <c r="M6" s="2" t="s">
        <v>69</v>
      </c>
      <c r="N6" s="2" t="s">
        <v>69</v>
      </c>
      <c r="O6" s="2" t="s">
        <v>70</v>
      </c>
      <c r="P6" s="2" t="s">
        <v>56</v>
      </c>
      <c r="Q6" s="2"/>
      <c r="R6" s="2"/>
      <c r="S6" s="2" t="s">
        <v>71</v>
      </c>
      <c r="T6" s="2" t="s">
        <v>72</v>
      </c>
      <c r="U6" s="2" t="s">
        <v>71</v>
      </c>
      <c r="V6" s="37"/>
      <c r="W6" s="37"/>
      <c r="X6" s="1"/>
      <c r="Y6" s="1"/>
      <c r="Z6" s="1"/>
      <c r="AA6" s="1"/>
      <c r="AB6" s="1"/>
    </row>
    <row x14ac:dyDescent="0.25" r="7" customHeight="1" ht="18.75">
      <c r="A7" s="5"/>
      <c r="B7" s="2" t="s">
        <v>54</v>
      </c>
      <c r="C7" s="2" t="s">
        <v>67</v>
      </c>
      <c r="D7" s="2" t="s">
        <v>67</v>
      </c>
      <c r="E7" s="2"/>
      <c r="F7" s="2" t="s">
        <v>73</v>
      </c>
      <c r="G7" s="2"/>
      <c r="H7" s="2" t="s">
        <v>65</v>
      </c>
      <c r="I7" s="38" t="s">
        <v>74</v>
      </c>
      <c r="J7" s="15"/>
      <c r="K7" s="2"/>
      <c r="L7" s="2" t="s">
        <v>45</v>
      </c>
      <c r="M7" s="2" t="s">
        <v>45</v>
      </c>
      <c r="N7" s="2" t="s">
        <v>45</v>
      </c>
      <c r="O7" s="2"/>
      <c r="P7" s="2"/>
      <c r="Q7" s="2"/>
      <c r="R7" s="2"/>
      <c r="S7" s="2" t="s">
        <v>47</v>
      </c>
      <c r="T7" s="2" t="s">
        <v>50</v>
      </c>
      <c r="U7" s="2" t="s">
        <v>55</v>
      </c>
      <c r="V7" s="37"/>
      <c r="W7" s="37"/>
      <c r="X7" s="1"/>
      <c r="Y7" s="1"/>
      <c r="Z7" s="1"/>
      <c r="AA7" s="1"/>
      <c r="AB7" s="1"/>
    </row>
    <row x14ac:dyDescent="0.25" r="8" customHeight="1" ht="18.75">
      <c r="A8" s="5"/>
      <c r="B8" s="2" t="s">
        <v>67</v>
      </c>
      <c r="C8" s="2"/>
      <c r="D8" s="2"/>
      <c r="E8" s="2"/>
      <c r="F8" s="2" t="s">
        <v>75</v>
      </c>
      <c r="G8" s="2"/>
      <c r="H8" s="2"/>
      <c r="I8" s="38" t="s">
        <v>68</v>
      </c>
      <c r="J8" s="15"/>
      <c r="K8" s="2"/>
      <c r="L8" s="2" t="s">
        <v>76</v>
      </c>
      <c r="M8" s="2" t="s">
        <v>77</v>
      </c>
      <c r="N8" s="2" t="s">
        <v>78</v>
      </c>
      <c r="O8" s="2"/>
      <c r="P8" s="2"/>
      <c r="Q8" s="2"/>
      <c r="R8" s="2"/>
      <c r="S8" s="2" t="s">
        <v>46</v>
      </c>
      <c r="T8" s="2" t="s">
        <v>46</v>
      </c>
      <c r="U8" s="2" t="s">
        <v>46</v>
      </c>
      <c r="V8" s="37"/>
      <c r="W8" s="37"/>
      <c r="X8" s="1"/>
      <c r="Y8" s="1"/>
      <c r="Z8" s="1"/>
      <c r="AA8" s="1"/>
      <c r="AB8" s="1"/>
    </row>
    <row x14ac:dyDescent="0.25" r="9" customHeight="1" ht="18.75">
      <c r="A9" s="15">
        <v>1871</v>
      </c>
      <c r="B9" s="2">
        <v>4.44</v>
      </c>
      <c r="C9" s="2">
        <v>0.26</v>
      </c>
      <c r="D9" s="2">
        <v>0.4</v>
      </c>
      <c r="E9" s="2">
        <v>6.35</v>
      </c>
      <c r="F9" s="2">
        <v>5.32</v>
      </c>
      <c r="G9" s="2">
        <v>12.464061</v>
      </c>
      <c r="H9" s="2">
        <f>(1+E9/100)*G9/G10</f>
      </c>
      <c r="I9" s="38" t="s">
        <v>79</v>
      </c>
      <c r="J9" s="15">
        <f>1871</f>
      </c>
      <c r="K9" s="2">
        <f>B9*$G$151/G9</f>
      </c>
      <c r="L9" s="2">
        <f>O9+L10/(1+Calculations!$E$3)</f>
      </c>
      <c r="M9" s="2">
        <f>O9+M10/(H9+Calculations!$E$3-Calculations!$E$1+1)</f>
      </c>
      <c r="N9" s="6"/>
      <c r="O9" s="2">
        <f>C9*$G$151/G10</f>
      </c>
      <c r="P9" s="2">
        <f>(K10-K9+O9)/K9</f>
      </c>
      <c r="Q9" s="2">
        <f>LN(1+P9)</f>
      </c>
      <c r="R9" s="2">
        <f>D9*$G$151/G10</f>
      </c>
      <c r="S9" s="6"/>
      <c r="T9" s="6"/>
      <c r="U9" s="6"/>
      <c r="V9" s="1"/>
      <c r="W9" s="1"/>
      <c r="X9" s="1"/>
      <c r="Y9" s="1"/>
      <c r="Z9" s="1"/>
      <c r="AA9" s="1"/>
      <c r="AB9" s="1"/>
    </row>
    <row x14ac:dyDescent="0.25" r="10" customHeight="1" ht="18.75">
      <c r="A10" s="15">
        <v>1872</v>
      </c>
      <c r="B10" s="2">
        <v>4.86</v>
      </c>
      <c r="C10" s="2">
        <v>0.3</v>
      </c>
      <c r="D10" s="2">
        <v>0.43</v>
      </c>
      <c r="E10" s="2">
        <v>7.81</v>
      </c>
      <c r="F10" s="2">
        <v>5.36</v>
      </c>
      <c r="G10" s="2">
        <v>12.654392</v>
      </c>
      <c r="H10" s="2">
        <f>(1+E10/100)*G10/G11</f>
      </c>
      <c r="I10" s="25" t="s">
        <v>80</v>
      </c>
      <c r="J10" s="15">
        <f>J9+1</f>
      </c>
      <c r="K10" s="2">
        <f>B10*$G$151/G10</f>
      </c>
      <c r="L10" s="2">
        <f>O10+L11/(1+Calculations!$E$3)</f>
      </c>
      <c r="M10" s="2">
        <f>O10+M11/(H10+Calculations!$E$3-Calculations!$E$1+1)</f>
      </c>
      <c r="N10" s="6"/>
      <c r="O10" s="2">
        <f>C10*$G$151/G11</f>
      </c>
      <c r="P10" s="2">
        <f>(K11-K10+O10)/K10</f>
      </c>
      <c r="Q10" s="2">
        <f>LN(1+P10)</f>
      </c>
      <c r="R10" s="2">
        <f>D10*$G$151/G11</f>
      </c>
      <c r="S10" s="2">
        <f>K10/R9</f>
      </c>
      <c r="T10" s="6"/>
      <c r="U10" s="6"/>
      <c r="V10" s="1"/>
      <c r="W10" s="1"/>
      <c r="X10" s="1"/>
      <c r="Y10" s="1"/>
      <c r="Z10" s="1"/>
      <c r="AA10" s="1"/>
      <c r="AB10" s="1"/>
    </row>
    <row x14ac:dyDescent="0.25" r="11" customHeight="1" ht="18.75">
      <c r="A11" s="15">
        <v>1873</v>
      </c>
      <c r="B11" s="2">
        <v>5.11</v>
      </c>
      <c r="C11" s="2">
        <v>0.33</v>
      </c>
      <c r="D11" s="2">
        <v>0.46</v>
      </c>
      <c r="E11" s="2">
        <v>8.35</v>
      </c>
      <c r="F11" s="2">
        <v>5.58</v>
      </c>
      <c r="G11" s="2">
        <v>12.939807</v>
      </c>
      <c r="H11" s="2">
        <f>(1+E11/100)*G11/G12</f>
      </c>
      <c r="I11" s="38" t="s">
        <v>81</v>
      </c>
      <c r="J11" s="15">
        <f>J10+1</f>
      </c>
      <c r="K11" s="2">
        <f>B11*$G$151/G11</f>
      </c>
      <c r="L11" s="2">
        <f>O11+L12/(1+Calculations!$E$3)</f>
      </c>
      <c r="M11" s="2">
        <f>O11+M12/(H11+Calculations!$E$3-Calculations!$E$1+1)</f>
      </c>
      <c r="N11" s="6"/>
      <c r="O11" s="2">
        <f>C11*$G$151/G12</f>
      </c>
      <c r="P11" s="2">
        <f>(K12-K11+O11)/K11</f>
      </c>
      <c r="Q11" s="2">
        <f>LN(1+P11)</f>
      </c>
      <c r="R11" s="2">
        <f>D11*$G$151/G12</f>
      </c>
      <c r="S11" s="2">
        <f>K11/R10</f>
      </c>
      <c r="T11" s="6"/>
      <c r="U11" s="6"/>
      <c r="V11" s="1"/>
      <c r="W11" s="1"/>
      <c r="X11" s="1"/>
      <c r="Y11" s="1"/>
      <c r="Z11" s="1"/>
      <c r="AA11" s="1"/>
      <c r="AB11" s="1"/>
    </row>
    <row x14ac:dyDescent="0.25" r="12" customHeight="1" ht="18.75">
      <c r="A12" s="15">
        <v>1874</v>
      </c>
      <c r="B12" s="2">
        <v>4.66</v>
      </c>
      <c r="C12" s="2">
        <v>0.33</v>
      </c>
      <c r="D12" s="2">
        <v>0.46</v>
      </c>
      <c r="E12" s="2">
        <v>6.86</v>
      </c>
      <c r="F12" s="2">
        <v>5.47</v>
      </c>
      <c r="G12" s="2">
        <v>12.368896</v>
      </c>
      <c r="H12" s="2">
        <f>(1+E12/100)*G12/G13</f>
      </c>
      <c r="I12" s="6"/>
      <c r="J12" s="15">
        <f>J11+1</f>
      </c>
      <c r="K12" s="2">
        <f>B12*$G$151/G12</f>
      </c>
      <c r="L12" s="2">
        <f>O12+L13/(1+Calculations!$E$3)</f>
      </c>
      <c r="M12" s="2">
        <f>O12+M13/(H12+Calculations!$E$3-Calculations!$E$1+1)</f>
      </c>
      <c r="N12" s="6"/>
      <c r="O12" s="2">
        <f>C12*$G$151/G13</f>
      </c>
      <c r="P12" s="2">
        <f>(K13-K12+O12)/K12</f>
      </c>
      <c r="Q12" s="2">
        <f>LN(1+P12)</f>
      </c>
      <c r="R12" s="2">
        <f>D12*$G$151/G13</f>
      </c>
      <c r="S12" s="2">
        <f>K12/R11</f>
      </c>
      <c r="T12" s="6"/>
      <c r="U12" s="6"/>
      <c r="V12" s="1"/>
      <c r="W12" s="1"/>
      <c r="X12" s="1"/>
      <c r="Y12" s="1"/>
      <c r="Z12" s="1"/>
      <c r="AA12" s="1"/>
      <c r="AB12" s="1"/>
    </row>
    <row x14ac:dyDescent="0.25" r="13" customHeight="1" ht="18.75">
      <c r="A13" s="15">
        <v>1875</v>
      </c>
      <c r="B13" s="2">
        <v>4.54</v>
      </c>
      <c r="C13" s="2">
        <v>0.3</v>
      </c>
      <c r="D13" s="2">
        <v>0.36</v>
      </c>
      <c r="E13" s="2">
        <v>4.96</v>
      </c>
      <c r="F13" s="2">
        <v>5.07</v>
      </c>
      <c r="G13" s="2">
        <v>11.512651</v>
      </c>
      <c r="H13" s="2">
        <f>(1+E13/100)*G13/G14</f>
      </c>
      <c r="I13" s="6"/>
      <c r="J13" s="15">
        <f>J12+1</f>
      </c>
      <c r="K13" s="2">
        <f>B13*$G$151/G13</f>
      </c>
      <c r="L13" s="2">
        <f>O13+L14/(1+Calculations!$E$3)</f>
      </c>
      <c r="M13" s="2">
        <f>O13+M14/(H13+Calculations!$E$3-Calculations!$E$1+1)</f>
      </c>
      <c r="N13" s="6"/>
      <c r="O13" s="2">
        <f>C13*$G$151/G14</f>
      </c>
      <c r="P13" s="2">
        <f>(K14-K13+O13)/K13</f>
      </c>
      <c r="Q13" s="2">
        <f>LN(1+P13)</f>
      </c>
      <c r="R13" s="2">
        <f>D13*$G$151/G14</f>
      </c>
      <c r="S13" s="2">
        <f>K13/R12</f>
      </c>
      <c r="T13" s="6"/>
      <c r="U13" s="6"/>
      <c r="V13" s="1"/>
      <c r="W13" s="33"/>
      <c r="X13" s="1"/>
      <c r="Y13" s="1"/>
      <c r="Z13" s="1"/>
      <c r="AA13" s="1"/>
      <c r="AB13" s="1"/>
    </row>
    <row x14ac:dyDescent="0.25" r="14" customHeight="1" ht="18.75">
      <c r="A14" s="15">
        <v>1876</v>
      </c>
      <c r="B14" s="2">
        <v>4.46</v>
      </c>
      <c r="C14" s="2">
        <v>0.3</v>
      </c>
      <c r="D14" s="2">
        <v>0.28</v>
      </c>
      <c r="E14" s="2">
        <v>5.33</v>
      </c>
      <c r="F14" s="2">
        <v>4.59</v>
      </c>
      <c r="G14" s="2">
        <v>10.846575</v>
      </c>
      <c r="H14" s="2">
        <f>(1+E14/100)*G14/G15</f>
      </c>
      <c r="I14" s="6"/>
      <c r="J14" s="15">
        <f>J13+1</f>
      </c>
      <c r="K14" s="2">
        <f>B14*$G$151/G14</f>
      </c>
      <c r="L14" s="2">
        <f>O14+L15/(1+Calculations!$E$3)</f>
      </c>
      <c r="M14" s="2">
        <f>O14+M15/(H14+Calculations!$E$3-Calculations!$E$1+1)</f>
      </c>
      <c r="N14" s="6"/>
      <c r="O14" s="2">
        <f>C14*$G$151/G15</f>
      </c>
      <c r="P14" s="2">
        <f>(K15-K14+O14)/K14</f>
      </c>
      <c r="Q14" s="2">
        <f>LN(1+P14)</f>
      </c>
      <c r="R14" s="2">
        <f>D14*$G$151/G15</f>
      </c>
      <c r="S14" s="2">
        <f>K14/R13</f>
      </c>
      <c r="T14" s="6"/>
      <c r="U14" s="6"/>
      <c r="V14" s="1"/>
      <c r="W14" s="39"/>
      <c r="X14" s="40"/>
      <c r="Y14" s="40"/>
      <c r="Z14" s="40"/>
      <c r="AA14" s="41"/>
      <c r="AB14" s="33"/>
    </row>
    <row x14ac:dyDescent="0.25" r="15" customHeight="1" ht="18.75">
      <c r="A15" s="15">
        <v>1877</v>
      </c>
      <c r="B15" s="2">
        <v>3.55</v>
      </c>
      <c r="C15" s="2">
        <v>0.19</v>
      </c>
      <c r="D15" s="2">
        <v>0.3</v>
      </c>
      <c r="E15" s="2">
        <v>5.03</v>
      </c>
      <c r="F15" s="2">
        <v>4.45</v>
      </c>
      <c r="G15" s="2">
        <v>10.94174</v>
      </c>
      <c r="H15" s="2">
        <f>(1+E15/100)*G15/G16</f>
      </c>
      <c r="I15" s="6"/>
      <c r="J15" s="15">
        <f>J14+1</f>
      </c>
      <c r="K15" s="2">
        <f>B15*$G$151/G15</f>
      </c>
      <c r="L15" s="2">
        <f>O15+L16/(1+Calculations!$E$3)</f>
      </c>
      <c r="M15" s="2">
        <f>O15+M16/(H15+Calculations!$E$3-Calculations!$E$1+1)</f>
      </c>
      <c r="N15" s="6"/>
      <c r="O15" s="2">
        <f>C15*$G$151/G16</f>
      </c>
      <c r="P15" s="2">
        <f>(K16-K15+O15)/K15</f>
      </c>
      <c r="Q15" s="2">
        <f>LN(1+P15)</f>
      </c>
      <c r="R15" s="2">
        <f>D15*$G$151/G16</f>
      </c>
      <c r="S15" s="2">
        <f>K15/R14</f>
      </c>
      <c r="T15" s="6"/>
      <c r="U15" s="6"/>
      <c r="V15" s="1"/>
      <c r="W15" s="40"/>
      <c r="X15" s="40"/>
      <c r="Y15" s="39"/>
      <c r="Z15" s="40"/>
      <c r="AA15" s="1"/>
      <c r="AB15" s="1"/>
    </row>
    <row x14ac:dyDescent="0.25" r="16" customHeight="1" ht="18.75">
      <c r="A16" s="15">
        <v>1878</v>
      </c>
      <c r="B16" s="2">
        <v>3.25</v>
      </c>
      <c r="C16" s="2">
        <v>0.18</v>
      </c>
      <c r="D16" s="2">
        <v>0.31</v>
      </c>
      <c r="E16" s="2">
        <v>4.9</v>
      </c>
      <c r="F16" s="2">
        <v>4.34</v>
      </c>
      <c r="G16" s="2">
        <v>9.2290893</v>
      </c>
      <c r="H16" s="2">
        <f>(1+E16/100)*G16/G17</f>
      </c>
      <c r="I16" s="6"/>
      <c r="J16" s="15">
        <f>J15+1</f>
      </c>
      <c r="K16" s="2">
        <f>B16*$G$151/G16</f>
      </c>
      <c r="L16" s="2">
        <f>O16+L17/(1+Calculations!$E$3)</f>
      </c>
      <c r="M16" s="2">
        <f>O16+M17/(H16+Calculations!$E$3-Calculations!$E$1+1)</f>
      </c>
      <c r="N16" s="6"/>
      <c r="O16" s="2">
        <f>C16*$G$151/G17</f>
      </c>
      <c r="P16" s="2">
        <f>(K17-K16+O16)/K16</f>
      </c>
      <c r="Q16" s="2">
        <f>LN(1+P16)</f>
      </c>
      <c r="R16" s="2">
        <f>D16*$G$151/G17</f>
      </c>
      <c r="S16" s="2">
        <f>K16/R15</f>
      </c>
      <c r="T16" s="6"/>
      <c r="U16" s="6"/>
      <c r="V16" s="1"/>
      <c r="W16" s="40"/>
      <c r="X16" s="40"/>
      <c r="Y16" s="39"/>
      <c r="Z16" s="40"/>
      <c r="AA16" s="1"/>
      <c r="AB16" s="1"/>
    </row>
    <row x14ac:dyDescent="0.25" r="17" customHeight="1" ht="18.75">
      <c r="A17" s="15">
        <v>1879</v>
      </c>
      <c r="B17" s="2">
        <v>3.58</v>
      </c>
      <c r="C17" s="2">
        <v>0.2</v>
      </c>
      <c r="D17" s="2">
        <v>0.38</v>
      </c>
      <c r="E17" s="2">
        <v>4.25</v>
      </c>
      <c r="F17" s="2">
        <v>4.22</v>
      </c>
      <c r="G17" s="2">
        <v>8.2776793</v>
      </c>
      <c r="H17" s="2">
        <f>(1+E17/100)*G17/G18</f>
      </c>
      <c r="I17" s="6"/>
      <c r="J17" s="15">
        <f>J16+1</f>
      </c>
      <c r="K17" s="2">
        <f>B17*$G$151/G17</f>
      </c>
      <c r="L17" s="2">
        <f>O17+L18/(1+Calculations!$E$3)</f>
      </c>
      <c r="M17" s="2">
        <f>O17+M18/(H17+Calculations!$E$3-Calculations!$E$1+1)</f>
      </c>
      <c r="N17" s="6"/>
      <c r="O17" s="2">
        <f>C17*$G$151/G18</f>
      </c>
      <c r="P17" s="2">
        <f>(K18-K17+O17)/K17</f>
      </c>
      <c r="Q17" s="2">
        <f>LN(1+P17)</f>
      </c>
      <c r="R17" s="2">
        <f>D17*$G$151/G18</f>
      </c>
      <c r="S17" s="2">
        <f>K17/R16</f>
      </c>
      <c r="T17" s="6"/>
      <c r="U17" s="6"/>
      <c r="V17" s="1"/>
      <c r="W17" s="40"/>
      <c r="X17" s="40"/>
      <c r="Y17" s="39"/>
      <c r="Z17" s="40"/>
      <c r="AA17" s="1"/>
      <c r="AB17" s="1"/>
    </row>
    <row x14ac:dyDescent="0.25" r="18" customHeight="1" ht="18.75">
      <c r="A18" s="15">
        <v>1880</v>
      </c>
      <c r="B18" s="2">
        <v>5.11</v>
      </c>
      <c r="C18" s="2">
        <v>0.26</v>
      </c>
      <c r="D18" s="2">
        <v>0.49</v>
      </c>
      <c r="E18" s="2">
        <v>5.1</v>
      </c>
      <c r="F18" s="2">
        <v>4.02</v>
      </c>
      <c r="G18" s="2">
        <v>9.9903306</v>
      </c>
      <c r="H18" s="2">
        <f>(1+E18/100)*G18/G19</f>
      </c>
      <c r="I18" s="6"/>
      <c r="J18" s="15">
        <f>J17+1</f>
      </c>
      <c r="K18" s="2">
        <f>B18*$G$151/G18</f>
      </c>
      <c r="L18" s="2">
        <f>O18+L19/(1+Calculations!$E$3)</f>
      </c>
      <c r="M18" s="2">
        <f>O18+M19/(H18+Calculations!$E$3-Calculations!$E$1+1)</f>
      </c>
      <c r="N18" s="6"/>
      <c r="O18" s="2">
        <f>C18*$G$151/G19</f>
      </c>
      <c r="P18" s="2">
        <f>(K19-K18+O18)/K18</f>
      </c>
      <c r="Q18" s="2">
        <f>LN(1+P18)</f>
      </c>
      <c r="R18" s="2">
        <f>D18*$G$151/G19</f>
      </c>
      <c r="S18" s="2">
        <f>K18/R17</f>
      </c>
      <c r="T18" s="2">
        <f>AVERAGE(R9:R18)</f>
      </c>
      <c r="U18" s="6"/>
      <c r="V18" s="1"/>
      <c r="W18" s="40"/>
      <c r="X18" s="40"/>
      <c r="Y18" s="40"/>
      <c r="Z18" s="40"/>
      <c r="AA18" s="1"/>
      <c r="AB18" s="1"/>
    </row>
    <row x14ac:dyDescent="0.25" r="19" customHeight="1" ht="18.75">
      <c r="A19" s="15">
        <v>1881</v>
      </c>
      <c r="B19" s="2">
        <v>6.19</v>
      </c>
      <c r="C19" s="2">
        <v>0.32</v>
      </c>
      <c r="D19" s="2">
        <v>0.44</v>
      </c>
      <c r="E19" s="2">
        <v>4.79</v>
      </c>
      <c r="F19" s="2">
        <v>3.7</v>
      </c>
      <c r="G19" s="2">
        <v>9.4194198</v>
      </c>
      <c r="H19" s="2">
        <f>(1+E19/100)*G19/G20</f>
      </c>
      <c r="I19" s="6"/>
      <c r="J19" s="15">
        <f>J18+1</f>
      </c>
      <c r="K19" s="2">
        <f>B19*$G$151/G19</f>
      </c>
      <c r="L19" s="2">
        <f>O19+L20/(1+Calculations!$E$3)</f>
      </c>
      <c r="M19" s="2">
        <f>O19+M20/(H19+Calculations!$E$3-Calculations!$E$1+1)</f>
      </c>
      <c r="N19" s="6"/>
      <c r="O19" s="2">
        <f>C19*$G$151/G20</f>
      </c>
      <c r="P19" s="2">
        <f>(K20-K19+O19)/K19</f>
      </c>
      <c r="Q19" s="2">
        <f>LN(1+P19)</f>
      </c>
      <c r="R19" s="2">
        <f>D19*$G$151/G20</f>
      </c>
      <c r="S19" s="2">
        <f>K19/R18</f>
      </c>
      <c r="T19" s="2">
        <f>AVERAGE(R10:R19)</f>
      </c>
      <c r="U19" s="2">
        <f>K19/T18</f>
      </c>
      <c r="V19" s="1"/>
      <c r="W19" s="40"/>
      <c r="X19" s="40"/>
      <c r="Y19" s="39"/>
      <c r="Z19" s="40"/>
      <c r="AA19" s="1"/>
      <c r="AB19" s="1"/>
    </row>
    <row x14ac:dyDescent="0.25" r="20" customHeight="1" ht="18.75">
      <c r="A20" s="15">
        <v>1882</v>
      </c>
      <c r="B20" s="2">
        <v>5.92</v>
      </c>
      <c r="C20" s="2">
        <v>0.32</v>
      </c>
      <c r="D20" s="2">
        <v>0.43</v>
      </c>
      <c r="E20" s="2">
        <v>5.26</v>
      </c>
      <c r="F20" s="2">
        <v>3.62</v>
      </c>
      <c r="G20" s="2">
        <v>10.18058</v>
      </c>
      <c r="H20" s="2">
        <f>(1+E20/100)*G20/G21</f>
      </c>
      <c r="I20" s="6"/>
      <c r="J20" s="15">
        <f>J19+1</f>
      </c>
      <c r="K20" s="2">
        <f>B20*$G$151/G20</f>
      </c>
      <c r="L20" s="2">
        <f>O20+L21/(1+Calculations!$E$3)</f>
      </c>
      <c r="M20" s="2">
        <f>O20+M21/(H20+Calculations!$E$3-Calculations!$E$1+1)</f>
      </c>
      <c r="N20" s="6"/>
      <c r="O20" s="2">
        <f>C20*$G$151/G21</f>
      </c>
      <c r="P20" s="2">
        <f>(K21-K20+O20)/K20</f>
      </c>
      <c r="Q20" s="2">
        <f>LN(1+P20)</f>
      </c>
      <c r="R20" s="2">
        <f>D20*$G$151/G21</f>
      </c>
      <c r="S20" s="2">
        <f>K20/R19</f>
      </c>
      <c r="T20" s="2">
        <f>AVERAGE(R11:R20)</f>
      </c>
      <c r="U20" s="2">
        <f>K20/T19</f>
      </c>
      <c r="V20" s="1"/>
      <c r="W20" s="1"/>
      <c r="X20" s="1"/>
      <c r="Y20" s="1"/>
      <c r="Z20" s="1"/>
      <c r="AA20" s="1"/>
      <c r="AB20" s="1"/>
    </row>
    <row x14ac:dyDescent="0.25" r="21" customHeight="1" ht="18.75">
      <c r="A21" s="15">
        <v>1883</v>
      </c>
      <c r="B21" s="2">
        <v>5.81</v>
      </c>
      <c r="C21" s="2">
        <v>0.33</v>
      </c>
      <c r="D21" s="2">
        <v>0.4</v>
      </c>
      <c r="E21" s="2">
        <v>5.35</v>
      </c>
      <c r="F21" s="2">
        <v>3.63</v>
      </c>
      <c r="G21" s="2">
        <v>9.9903306</v>
      </c>
      <c r="H21" s="2">
        <f>(1+E21/100)*G21/G22</f>
      </c>
      <c r="I21" s="6"/>
      <c r="J21" s="15">
        <f>J20+1</f>
      </c>
      <c r="K21" s="2">
        <f>B21*$G$151/G21</f>
      </c>
      <c r="L21" s="2">
        <f>O21+L22/(1+Calculations!$E$3)</f>
      </c>
      <c r="M21" s="2">
        <f>O21+M22/(H21+Calculations!$E$3-Calculations!$E$1+1)</f>
      </c>
      <c r="N21" s="6"/>
      <c r="O21" s="2">
        <f>C21*$G$151/G22</f>
      </c>
      <c r="P21" s="2">
        <f>(K22-K21+O21)/K21</f>
      </c>
      <c r="Q21" s="2">
        <f>LN(1+P21)</f>
      </c>
      <c r="R21" s="2">
        <f>D21*$G$151/G22</f>
      </c>
      <c r="S21" s="2">
        <f>K21/R20</f>
      </c>
      <c r="T21" s="2">
        <f>AVERAGE(R12:R21)</f>
      </c>
      <c r="U21" s="2">
        <f>K21/T20</f>
      </c>
      <c r="V21" s="1"/>
      <c r="W21" s="1"/>
      <c r="X21" s="1"/>
      <c r="Y21" s="1"/>
      <c r="Z21" s="1"/>
      <c r="AA21" s="1"/>
      <c r="AB21" s="1"/>
    </row>
    <row x14ac:dyDescent="0.25" r="22" customHeight="1" ht="18.75">
      <c r="A22" s="15">
        <v>1884</v>
      </c>
      <c r="B22" s="2">
        <v>5.18</v>
      </c>
      <c r="C22" s="2">
        <v>0.31</v>
      </c>
      <c r="D22" s="2">
        <v>0.31</v>
      </c>
      <c r="E22" s="2">
        <v>5.65</v>
      </c>
      <c r="F22" s="2">
        <v>3.62</v>
      </c>
      <c r="G22" s="2">
        <v>9.2290893</v>
      </c>
      <c r="H22" s="2">
        <f>(1+E22/100)*G22/G23</f>
      </c>
      <c r="I22" s="6"/>
      <c r="J22" s="15">
        <f>J21+1</f>
      </c>
      <c r="K22" s="2">
        <f>B22*$G$151/G22</f>
      </c>
      <c r="L22" s="2">
        <f>O22+L23/(1+Calculations!$E$3)</f>
      </c>
      <c r="M22" s="2">
        <f>O22+M23/(H22+Calculations!$E$3-Calculations!$E$1+1)</f>
      </c>
      <c r="N22" s="6"/>
      <c r="O22" s="2">
        <f>C22*$G$151/G23</f>
      </c>
      <c r="P22" s="2">
        <f>(K23-K22+O22)/K22</f>
      </c>
      <c r="Q22" s="2">
        <f>LN(1+P22)</f>
      </c>
      <c r="R22" s="2">
        <f>D22*$G$151/G23</f>
      </c>
      <c r="S22" s="2">
        <f>K22/R21</f>
      </c>
      <c r="T22" s="2">
        <f>AVERAGE(R13:R22)</f>
      </c>
      <c r="U22" s="2">
        <f>K22/T21</f>
      </c>
      <c r="V22" s="1"/>
      <c r="W22" s="1"/>
      <c r="X22" s="1"/>
      <c r="Y22" s="1"/>
      <c r="Z22" s="1"/>
      <c r="AA22" s="1"/>
      <c r="AB22" s="1"/>
    </row>
    <row x14ac:dyDescent="0.25" r="23" customHeight="1" ht="18.75">
      <c r="A23" s="15">
        <v>1885</v>
      </c>
      <c r="B23" s="2">
        <v>4.24</v>
      </c>
      <c r="C23" s="2">
        <v>0.24</v>
      </c>
      <c r="D23" s="2">
        <v>0.27</v>
      </c>
      <c r="E23" s="2">
        <v>4.22</v>
      </c>
      <c r="F23" s="2">
        <v>3.52</v>
      </c>
      <c r="G23" s="2">
        <v>8.2776793</v>
      </c>
      <c r="H23" s="2">
        <f>(1+E23/100)*G23/G24</f>
      </c>
      <c r="I23" s="6"/>
      <c r="J23" s="15">
        <f>J22+1</f>
      </c>
      <c r="K23" s="2">
        <f>B23*$G$151/G23</f>
      </c>
      <c r="L23" s="2">
        <f>O23+L24/(1+Calculations!$E$3)</f>
      </c>
      <c r="M23" s="2">
        <f>O23+M24/(H23+Calculations!$E$3-Calculations!$E$1+1)</f>
      </c>
      <c r="N23" s="6"/>
      <c r="O23" s="2">
        <f>C23*$G$151/G24</f>
      </c>
      <c r="P23" s="2">
        <f>(K24-K23+O23)/K23</f>
      </c>
      <c r="Q23" s="2">
        <f>LN(1+P23)</f>
      </c>
      <c r="R23" s="2">
        <f>D23*$G$151/G24</f>
      </c>
      <c r="S23" s="2">
        <f>K23/R22</f>
      </c>
      <c r="T23" s="2">
        <f>AVERAGE(R14:R23)</f>
      </c>
      <c r="U23" s="2">
        <f>K23/T22</f>
      </c>
      <c r="V23" s="1"/>
      <c r="W23" s="1"/>
      <c r="X23" s="1"/>
      <c r="Y23" s="1"/>
      <c r="Z23" s="1"/>
      <c r="AA23" s="1"/>
      <c r="AB23" s="1"/>
    </row>
    <row x14ac:dyDescent="0.25" r="24" customHeight="1" ht="18.75">
      <c r="A24" s="15">
        <v>1886</v>
      </c>
      <c r="B24" s="2">
        <v>5.2</v>
      </c>
      <c r="C24" s="2">
        <v>0.22</v>
      </c>
      <c r="D24" s="2">
        <v>0.33</v>
      </c>
      <c r="E24" s="2">
        <v>4.26</v>
      </c>
      <c r="F24" s="2">
        <v>3.37</v>
      </c>
      <c r="G24" s="2">
        <v>7.9922321</v>
      </c>
      <c r="H24" s="2">
        <f>(1+E24/100)*G24/G25</f>
      </c>
      <c r="I24" s="6"/>
      <c r="J24" s="15">
        <f>J23+1</f>
      </c>
      <c r="K24" s="2">
        <f>B24*$G$151/G24</f>
      </c>
      <c r="L24" s="2">
        <f>O24+L25/(1+Calculations!$E$3)</f>
      </c>
      <c r="M24" s="2">
        <f>O24+M25/(H24+Calculations!$E$3-Calculations!$E$1+1)</f>
      </c>
      <c r="N24" s="6"/>
      <c r="O24" s="2">
        <f>C24*$G$151/G25</f>
      </c>
      <c r="P24" s="2">
        <f>(K25-K24+O24)/K24</f>
      </c>
      <c r="Q24" s="2">
        <f>LN(1+P24)</f>
      </c>
      <c r="R24" s="2">
        <f>D24*$G$151/G25</f>
      </c>
      <c r="S24" s="2">
        <f>K24/R23</f>
      </c>
      <c r="T24" s="2">
        <f>AVERAGE(R15:R24)</f>
      </c>
      <c r="U24" s="2">
        <f>K24/T23</f>
      </c>
      <c r="V24" s="1"/>
      <c r="W24" s="1"/>
      <c r="X24" s="1"/>
      <c r="Y24" s="1"/>
      <c r="Z24" s="1"/>
      <c r="AA24" s="1"/>
      <c r="AB24" s="1"/>
    </row>
    <row x14ac:dyDescent="0.25" r="25" customHeight="1" ht="18.75">
      <c r="A25" s="15">
        <v>1887</v>
      </c>
      <c r="B25" s="2">
        <v>5.58</v>
      </c>
      <c r="C25" s="2">
        <v>0.25</v>
      </c>
      <c r="D25" s="2">
        <v>0.36</v>
      </c>
      <c r="E25" s="2">
        <v>6.11</v>
      </c>
      <c r="F25" s="2">
        <v>3.52</v>
      </c>
      <c r="G25" s="2">
        <v>7.9922321</v>
      </c>
      <c r="H25" s="2">
        <f>(1+E25/100)*G25/G26</f>
      </c>
      <c r="I25" s="6"/>
      <c r="J25" s="15">
        <f>J24+1</f>
      </c>
      <c r="K25" s="2">
        <f>B25*$G$151/G25</f>
      </c>
      <c r="L25" s="2">
        <f>O25+L26/(1+Calculations!$E$3)</f>
      </c>
      <c r="M25" s="2">
        <f>O25+M26/(H25+Calculations!$E$3-Calculations!$E$1+1)</f>
      </c>
      <c r="N25" s="6"/>
      <c r="O25" s="2">
        <f>C25*$G$151/G26</f>
      </c>
      <c r="P25" s="2">
        <f>(K26-K25+O25)/K25</f>
      </c>
      <c r="Q25" s="2">
        <f>LN(1+P25)</f>
      </c>
      <c r="R25" s="2">
        <f>D25*$G$151/G26</f>
      </c>
      <c r="S25" s="2">
        <f>K25/R24</f>
      </c>
      <c r="T25" s="2">
        <f>AVERAGE(R16:R25)</f>
      </c>
      <c r="U25" s="2">
        <f>K25/T24</f>
      </c>
      <c r="V25" s="1"/>
      <c r="W25" s="1"/>
      <c r="X25" s="1"/>
      <c r="Y25" s="1"/>
      <c r="Z25" s="1"/>
      <c r="AA25" s="1"/>
      <c r="AB25" s="1"/>
    </row>
    <row x14ac:dyDescent="0.25" r="26" customHeight="1" ht="18.75">
      <c r="A26" s="15">
        <v>1888</v>
      </c>
      <c r="B26" s="2">
        <v>5.31</v>
      </c>
      <c r="C26" s="2">
        <v>0.23</v>
      </c>
      <c r="D26" s="2">
        <v>0.26</v>
      </c>
      <c r="E26" s="2">
        <v>5.02</v>
      </c>
      <c r="F26" s="2">
        <v>3.67</v>
      </c>
      <c r="G26" s="2">
        <v>8.3728446</v>
      </c>
      <c r="H26" s="2">
        <f>(1+E26/100)*G26/G27</f>
      </c>
      <c r="I26" s="6"/>
      <c r="J26" s="15">
        <f>J25+1</f>
      </c>
      <c r="K26" s="2">
        <f>B26*$G$151/G26</f>
      </c>
      <c r="L26" s="2">
        <f>O26+L27/(1+Calculations!$E$3)</f>
      </c>
      <c r="M26" s="2">
        <f>O26+M27/(H26+Calculations!$E$3-Calculations!$E$1+1)</f>
      </c>
      <c r="N26" s="6"/>
      <c r="O26" s="2">
        <f>C26*$G$151/G27</f>
      </c>
      <c r="P26" s="2">
        <f>(K27-K26+O26)/K26</f>
      </c>
      <c r="Q26" s="2">
        <f>LN(1+P26)</f>
      </c>
      <c r="R26" s="2">
        <f>D26*$G$151/G27</f>
      </c>
      <c r="S26" s="2">
        <f>K26/R25</f>
      </c>
      <c r="T26" s="2">
        <f>AVERAGE(R17:R26)</f>
      </c>
      <c r="U26" s="2">
        <f>K26/T25</f>
      </c>
      <c r="V26" s="1"/>
      <c r="W26" s="1"/>
      <c r="X26" s="1"/>
      <c r="Y26" s="1"/>
      <c r="Z26" s="1"/>
      <c r="AA26" s="1"/>
      <c r="AB26" s="1"/>
    </row>
    <row x14ac:dyDescent="0.25" r="27" customHeight="1" ht="18.75">
      <c r="A27" s="15">
        <v>1889</v>
      </c>
      <c r="B27" s="2">
        <v>5.24</v>
      </c>
      <c r="C27" s="2">
        <v>0.22</v>
      </c>
      <c r="D27" s="2">
        <v>0.3</v>
      </c>
      <c r="E27" s="2">
        <v>4.68</v>
      </c>
      <c r="F27" s="2">
        <v>3.45</v>
      </c>
      <c r="G27" s="2">
        <v>7.9922321</v>
      </c>
      <c r="H27" s="2">
        <f>(1+E27/100)*G27/G28</f>
      </c>
      <c r="I27" s="2">
        <f>Consumption!G5</f>
      </c>
      <c r="J27" s="15">
        <f>J26+1</f>
      </c>
      <c r="K27" s="2">
        <f>B27*$G$151/G27</f>
      </c>
      <c r="L27" s="2">
        <f>O27+L28/(1+Calculations!$E$3)</f>
      </c>
      <c r="M27" s="2">
        <f>O27+M28/(H27+Calculations!$E$3-Calculations!$E$1+1)</f>
      </c>
      <c r="N27" s="2">
        <f>(I27/I28)^4*(O27+N28)</f>
      </c>
      <c r="O27" s="2">
        <f>C27*$G$151/G28</f>
      </c>
      <c r="P27" s="2">
        <f>(K28-K27+O27)/K27</f>
      </c>
      <c r="Q27" s="2">
        <f>LN(1+P27)</f>
      </c>
      <c r="R27" s="2">
        <f>D27*$G$151/G28</f>
      </c>
      <c r="S27" s="2">
        <f>K27/R26</f>
      </c>
      <c r="T27" s="2">
        <f>AVERAGE(R18:R27)</f>
      </c>
      <c r="U27" s="2">
        <f>K27/T26</f>
      </c>
      <c r="V27" s="1"/>
      <c r="W27" s="1"/>
      <c r="X27" s="1"/>
      <c r="Y27" s="1"/>
      <c r="Z27" s="1"/>
      <c r="AA27" s="1"/>
      <c r="AB27" s="1"/>
    </row>
    <row x14ac:dyDescent="0.25" r="28" customHeight="1" ht="18.75">
      <c r="A28" s="15">
        <v>1890</v>
      </c>
      <c r="B28" s="2">
        <v>5.38</v>
      </c>
      <c r="C28" s="2">
        <v>0.22</v>
      </c>
      <c r="D28" s="2">
        <v>0.29</v>
      </c>
      <c r="E28" s="2">
        <v>5.41</v>
      </c>
      <c r="F28" s="2">
        <v>3.42</v>
      </c>
      <c r="G28" s="2">
        <v>7.6116519</v>
      </c>
      <c r="H28" s="2">
        <f>(1+E28/100)*G28/G29</f>
      </c>
      <c r="I28" s="2">
        <f>Consumption!G6</f>
      </c>
      <c r="J28" s="15">
        <f>J27+1</f>
      </c>
      <c r="K28" s="2">
        <f>B28*$G$151/G28</f>
      </c>
      <c r="L28" s="2">
        <f>O28+L29/(1+Calculations!$E$3)</f>
      </c>
      <c r="M28" s="2">
        <f>O28+M29/(H28+Calculations!$E$3-Calculations!$E$1+1)</f>
      </c>
      <c r="N28" s="2">
        <f>(I28/I29)^4*(O28+N29)</f>
      </c>
      <c r="O28" s="2">
        <f>C28*$G$151/G29</f>
      </c>
      <c r="P28" s="2">
        <f>(K29-K28+O28)/K28</f>
      </c>
      <c r="Q28" s="2">
        <f>LN(1+P28)</f>
      </c>
      <c r="R28" s="2">
        <f>D28*$G$151/G29</f>
      </c>
      <c r="S28" s="2">
        <f>K28/R27</f>
      </c>
      <c r="T28" s="2">
        <f>AVERAGE(R19:R28)</f>
      </c>
      <c r="U28" s="2">
        <f>K28/T27</f>
      </c>
      <c r="V28" s="1"/>
      <c r="W28" s="1"/>
      <c r="X28" s="1"/>
      <c r="Y28" s="1"/>
      <c r="Z28" s="1"/>
      <c r="AA28" s="1"/>
      <c r="AB28" s="1"/>
    </row>
    <row x14ac:dyDescent="0.25" r="29" customHeight="1" ht="18.75">
      <c r="A29" s="15">
        <v>1891</v>
      </c>
      <c r="B29" s="2">
        <v>4.84</v>
      </c>
      <c r="C29" s="2">
        <v>0.22</v>
      </c>
      <c r="D29" s="2">
        <v>0.34</v>
      </c>
      <c r="E29" s="2">
        <v>5.97</v>
      </c>
      <c r="F29" s="2">
        <v>3.62</v>
      </c>
      <c r="G29" s="2">
        <v>7.801942</v>
      </c>
      <c r="H29" s="2">
        <f>(1+E29/100)*G29/G30</f>
      </c>
      <c r="I29" s="2">
        <f>Consumption!G7</f>
      </c>
      <c r="J29" s="15">
        <f>J28+1</f>
      </c>
      <c r="K29" s="2">
        <f>B29*$G$151/G29</f>
      </c>
      <c r="L29" s="2">
        <f>O29+L30/(1+Calculations!$E$3)</f>
      </c>
      <c r="M29" s="2">
        <f>O29+M30/(H29+Calculations!$E$3-Calculations!$E$1+1)</f>
      </c>
      <c r="N29" s="2">
        <f>(I29/I30)^4*(O29+N30)</f>
      </c>
      <c r="O29" s="2">
        <f>C29*$G$151/G30</f>
      </c>
      <c r="P29" s="2">
        <f>(K30-K29+O29)/K29</f>
      </c>
      <c r="Q29" s="2">
        <f>LN(1+P29)</f>
      </c>
      <c r="R29" s="2">
        <f>D29*$G$151/G30</f>
      </c>
      <c r="S29" s="2">
        <f>K29/R28</f>
      </c>
      <c r="T29" s="2">
        <f>AVERAGE(R20:R29)</f>
      </c>
      <c r="U29" s="2">
        <f>K29/T28</f>
      </c>
      <c r="V29" s="1"/>
      <c r="W29" s="1"/>
      <c r="X29" s="1"/>
      <c r="Y29" s="1"/>
      <c r="Z29" s="1"/>
      <c r="AA29" s="1"/>
      <c r="AB29" s="1"/>
    </row>
    <row x14ac:dyDescent="0.25" r="30" customHeight="1" ht="18.75">
      <c r="A30" s="15">
        <v>1892</v>
      </c>
      <c r="B30" s="2">
        <v>5.51</v>
      </c>
      <c r="C30" s="2">
        <v>0.24</v>
      </c>
      <c r="D30" s="2">
        <v>0.37</v>
      </c>
      <c r="E30" s="2">
        <v>3.93</v>
      </c>
      <c r="F30" s="2">
        <v>3.6</v>
      </c>
      <c r="G30" s="2">
        <v>7.3262127</v>
      </c>
      <c r="H30" s="2">
        <f>(1+E30/100)*G30/G31</f>
      </c>
      <c r="I30" s="2">
        <f>Consumption!G8</f>
      </c>
      <c r="J30" s="15">
        <f>J29+1</f>
      </c>
      <c r="K30" s="2">
        <f>B30*$G$151/G30</f>
      </c>
      <c r="L30" s="2">
        <f>O30+L31/(1+Calculations!$E$3)</f>
      </c>
      <c r="M30" s="2">
        <f>O30+M31/(H30+Calculations!$E$3-Calculations!$E$1+1)</f>
      </c>
      <c r="N30" s="2">
        <f>(I30/I31)^4*(O30+N31)</f>
      </c>
      <c r="O30" s="2">
        <f>C30*$G$151/G31</f>
      </c>
      <c r="P30" s="2">
        <f>(K31-K30+O30)/K30</f>
      </c>
      <c r="Q30" s="2">
        <f>LN(1+P30)</f>
      </c>
      <c r="R30" s="2">
        <f>D30*$G$151/G31</f>
      </c>
      <c r="S30" s="2">
        <f>K30/R29</f>
      </c>
      <c r="T30" s="2">
        <f>AVERAGE(R21:R30)</f>
      </c>
      <c r="U30" s="2">
        <f>K30/T29</f>
      </c>
      <c r="V30" s="1"/>
      <c r="W30" s="1"/>
      <c r="X30" s="1"/>
      <c r="Y30" s="1"/>
      <c r="Z30" s="1"/>
      <c r="AA30" s="1"/>
      <c r="AB30" s="1"/>
    </row>
    <row x14ac:dyDescent="0.25" r="31" customHeight="1" ht="18.75">
      <c r="A31" s="15">
        <v>1893</v>
      </c>
      <c r="B31" s="2">
        <v>5.61</v>
      </c>
      <c r="C31" s="2">
        <v>0.25</v>
      </c>
      <c r="D31" s="2">
        <v>0.26</v>
      </c>
      <c r="E31" s="2">
        <v>8.52</v>
      </c>
      <c r="F31" s="2">
        <v>3.75</v>
      </c>
      <c r="G31" s="2">
        <v>7.8970911</v>
      </c>
      <c r="H31" s="2">
        <f>(1+E31/100)*G31/G32</f>
      </c>
      <c r="I31" s="2">
        <f>Consumption!G9</f>
      </c>
      <c r="J31" s="15">
        <f>J30+1</f>
      </c>
      <c r="K31" s="2">
        <f>B31*$G$151/G31</f>
      </c>
      <c r="L31" s="2">
        <f>O31+L32/(1+Calculations!$E$3)</f>
      </c>
      <c r="M31" s="2">
        <f>O31+M32/(H31+Calculations!$E$3-Calculations!$E$1+1)</f>
      </c>
      <c r="N31" s="2">
        <f>(I31/I32)^4*(O31+N32)</f>
      </c>
      <c r="O31" s="2">
        <f>C31*$G$151/G32</f>
      </c>
      <c r="P31" s="2">
        <f>(K32-K31+O31)/K31</f>
      </c>
      <c r="Q31" s="2">
        <f>LN(1+P31)</f>
      </c>
      <c r="R31" s="2">
        <f>D31*$G$151/G32</f>
      </c>
      <c r="S31" s="2">
        <f>K31/R30</f>
      </c>
      <c r="T31" s="2">
        <f>AVERAGE(R22:R31)</f>
      </c>
      <c r="U31" s="2">
        <f>K31/T30</f>
      </c>
      <c r="V31" s="1"/>
      <c r="W31" s="1"/>
      <c r="X31" s="1"/>
      <c r="Y31" s="1"/>
      <c r="Z31" s="1"/>
      <c r="AA31" s="1"/>
      <c r="AB31" s="1"/>
    </row>
    <row x14ac:dyDescent="0.25" r="32" customHeight="1" ht="18.75">
      <c r="A32" s="15">
        <v>1894</v>
      </c>
      <c r="B32" s="2">
        <v>4.32</v>
      </c>
      <c r="C32" s="2">
        <v>0.21</v>
      </c>
      <c r="D32" s="2">
        <v>0.16</v>
      </c>
      <c r="E32" s="2">
        <v>3.32</v>
      </c>
      <c r="F32" s="2">
        <v>3.7</v>
      </c>
      <c r="G32" s="2">
        <v>6.8504835</v>
      </c>
      <c r="H32" s="2">
        <f>(1+E32/100)*G32/G33</f>
      </c>
      <c r="I32" s="2">
        <f>Consumption!G10</f>
      </c>
      <c r="J32" s="15">
        <f>J31+1</f>
      </c>
      <c r="K32" s="2">
        <f>B32*$G$151/G32</f>
      </c>
      <c r="L32" s="2">
        <f>O32+L33/(1+Calculations!$E$3)</f>
      </c>
      <c r="M32" s="2">
        <f>O32+M33/(H32+Calculations!$E$3-Calculations!$E$1+1)</f>
      </c>
      <c r="N32" s="2">
        <f>(I32/I33)^4*(O32+N33)</f>
      </c>
      <c r="O32" s="2">
        <f>C32*$G$151/G33</f>
      </c>
      <c r="P32" s="2">
        <f>(K33-K32+O32)/K32</f>
      </c>
      <c r="Q32" s="2">
        <f>LN(1+P32)</f>
      </c>
      <c r="R32" s="2">
        <f>D32*$G$151/G33</f>
      </c>
      <c r="S32" s="2">
        <f>K32/R31</f>
      </c>
      <c r="T32" s="2">
        <f>AVERAGE(R23:R32)</f>
      </c>
      <c r="U32" s="2">
        <f>K32/T31</f>
      </c>
      <c r="V32" s="1"/>
      <c r="W32" s="1"/>
      <c r="X32" s="1"/>
      <c r="Y32" s="1"/>
      <c r="Z32" s="1"/>
      <c r="AA32" s="1"/>
      <c r="AB32" s="1"/>
    </row>
    <row x14ac:dyDescent="0.25" r="33" customHeight="1" ht="18.75">
      <c r="A33" s="15">
        <v>1895</v>
      </c>
      <c r="B33" s="2">
        <v>4.25</v>
      </c>
      <c r="C33" s="2">
        <v>0.19</v>
      </c>
      <c r="D33" s="2">
        <v>0.25</v>
      </c>
      <c r="E33" s="2">
        <v>3.09</v>
      </c>
      <c r="F33" s="2">
        <v>3.46</v>
      </c>
      <c r="G33" s="2">
        <v>6.5650524</v>
      </c>
      <c r="H33" s="2">
        <f>(1+E33/100)*G33/G34</f>
      </c>
      <c r="I33" s="2">
        <f>Consumption!G11</f>
      </c>
      <c r="J33" s="15">
        <f>J32+1</f>
      </c>
      <c r="K33" s="2">
        <f>B33*$G$151/G33</f>
      </c>
      <c r="L33" s="2">
        <f>O33+L34/(1+Calculations!$E$3)</f>
      </c>
      <c r="M33" s="2">
        <f>O33+M34/(H33+Calculations!$E$3-Calculations!$E$1+1)</f>
      </c>
      <c r="N33" s="2">
        <f>(I33/I34)^4*(O33+N34)</f>
      </c>
      <c r="O33" s="2">
        <f>C33*$G$151/G34</f>
      </c>
      <c r="P33" s="2">
        <f>(K34-K33+O33)/K33</f>
      </c>
      <c r="Q33" s="2">
        <f>LN(1+P33)</f>
      </c>
      <c r="R33" s="2">
        <f>D33*$G$151/G34</f>
      </c>
      <c r="S33" s="2">
        <f>K33/R32</f>
      </c>
      <c r="T33" s="2">
        <f>AVERAGE(R24:R33)</f>
      </c>
      <c r="U33" s="2">
        <f>K33/T32</f>
      </c>
      <c r="V33" s="1"/>
      <c r="W33" s="1"/>
      <c r="X33" s="1"/>
      <c r="Y33" s="1"/>
      <c r="Z33" s="1"/>
      <c r="AA33" s="1"/>
      <c r="AB33" s="1"/>
    </row>
    <row x14ac:dyDescent="0.25" r="34" customHeight="1" ht="18.75">
      <c r="A34" s="15">
        <v>1896</v>
      </c>
      <c r="B34" s="2">
        <v>4.27</v>
      </c>
      <c r="C34" s="2">
        <v>0.18</v>
      </c>
      <c r="D34" s="2">
        <v>0.21</v>
      </c>
      <c r="E34" s="2">
        <v>5.76</v>
      </c>
      <c r="F34" s="2">
        <v>3.6</v>
      </c>
      <c r="G34" s="2">
        <v>6.6601934</v>
      </c>
      <c r="H34" s="2">
        <f>(1+E34/100)*G34/G35</f>
      </c>
      <c r="I34" s="2">
        <f>Consumption!G12</f>
      </c>
      <c r="J34" s="15">
        <f>J33+1</f>
      </c>
      <c r="K34" s="2">
        <f>B34*$G$151/G34</f>
      </c>
      <c r="L34" s="2">
        <f>O34+L35/(1+Calculations!$E$3)</f>
      </c>
      <c r="M34" s="2">
        <f>O34+M35/(H34+Calculations!$E$3-Calculations!$E$1+1)</f>
      </c>
      <c r="N34" s="2">
        <f>(I34/I35)^4*(O34+N35)</f>
      </c>
      <c r="O34" s="2">
        <f>C34*$G$151/G35</f>
      </c>
      <c r="P34" s="2">
        <f>(K35-K34+O34)/K34</f>
      </c>
      <c r="Q34" s="2">
        <f>LN(1+P34)</f>
      </c>
      <c r="R34" s="2">
        <f>D34*$G$151/G35</f>
      </c>
      <c r="S34" s="2">
        <f>K34/R33</f>
      </c>
      <c r="T34" s="2">
        <f>AVERAGE(R25:R34)</f>
      </c>
      <c r="U34" s="2">
        <f>K34/T33</f>
      </c>
      <c r="V34" s="1"/>
      <c r="W34" s="1"/>
      <c r="X34" s="1"/>
      <c r="Y34" s="1"/>
      <c r="Z34" s="1"/>
      <c r="AA34" s="1"/>
      <c r="AB34" s="1"/>
    </row>
    <row x14ac:dyDescent="0.25" r="35" customHeight="1" ht="18.75">
      <c r="A35" s="15">
        <v>1897</v>
      </c>
      <c r="B35" s="2">
        <v>4.22</v>
      </c>
      <c r="C35" s="2">
        <v>0.18</v>
      </c>
      <c r="D35" s="2">
        <v>0.31</v>
      </c>
      <c r="E35" s="2">
        <v>3.44</v>
      </c>
      <c r="F35" s="2">
        <v>3.4</v>
      </c>
      <c r="G35" s="2">
        <v>6.4699033</v>
      </c>
      <c r="H35" s="2">
        <f>(1+E35/100)*G35/G36</f>
      </c>
      <c r="I35" s="2">
        <f>Consumption!G13</f>
      </c>
      <c r="J35" s="15">
        <f>J34+1</f>
      </c>
      <c r="K35" s="2">
        <f>B35*$G$151/G35</f>
      </c>
      <c r="L35" s="2">
        <f>O35+L36/(1+Calculations!$E$3)</f>
      </c>
      <c r="M35" s="2">
        <f>O35+M36/(H35+Calculations!$E$3-Calculations!$E$1+1)</f>
      </c>
      <c r="N35" s="2">
        <f>(I35/I36)^4*(O35+N36)</f>
      </c>
      <c r="O35" s="2">
        <f>C35*$G$151/G36</f>
      </c>
      <c r="P35" s="2">
        <f>(K36-K35+O35)/K35</f>
      </c>
      <c r="Q35" s="2">
        <f>LN(1+P35)</f>
      </c>
      <c r="R35" s="2">
        <f>D35*$G$151/G36</f>
      </c>
      <c r="S35" s="2">
        <f>K35/R34</f>
      </c>
      <c r="T35" s="2">
        <f>AVERAGE(R26:R35)</f>
      </c>
      <c r="U35" s="2">
        <f>K35/T34</f>
      </c>
      <c r="V35" s="1"/>
      <c r="W35" s="1"/>
      <c r="X35" s="1"/>
      <c r="Y35" s="1"/>
      <c r="Z35" s="1"/>
      <c r="AA35" s="1"/>
      <c r="AB35" s="1"/>
    </row>
    <row x14ac:dyDescent="0.25" r="36" customHeight="1" ht="18.75">
      <c r="A36" s="15">
        <v>1898</v>
      </c>
      <c r="B36" s="2">
        <v>4.88</v>
      </c>
      <c r="C36" s="2">
        <v>0.2</v>
      </c>
      <c r="D36" s="2">
        <v>0.35</v>
      </c>
      <c r="E36" s="2">
        <v>3.55</v>
      </c>
      <c r="F36" s="2">
        <v>3.35</v>
      </c>
      <c r="G36" s="2">
        <v>6.6601934</v>
      </c>
      <c r="H36" s="2">
        <f>(1+E36/100)*G36/G37</f>
      </c>
      <c r="I36" s="2">
        <f>Consumption!G14</f>
      </c>
      <c r="J36" s="15">
        <f>J35+1</f>
      </c>
      <c r="K36" s="2">
        <f>B36*$G$151/G36</f>
      </c>
      <c r="L36" s="2">
        <f>O36+L37/(1+Calculations!$E$3)</f>
      </c>
      <c r="M36" s="2">
        <f>O36+M37/(H36+Calculations!$E$3-Calculations!$E$1+1)</f>
      </c>
      <c r="N36" s="2">
        <f>(I36/I37)^4*(O36+N37)</f>
      </c>
      <c r="O36" s="2">
        <f>C36*$G$151/G37</f>
      </c>
      <c r="P36" s="2">
        <f>(K37-K36+O36)/K36</f>
      </c>
      <c r="Q36" s="2">
        <f>LN(1+P36)</f>
      </c>
      <c r="R36" s="2">
        <f>D36*$G$151/G37</f>
      </c>
      <c r="S36" s="2">
        <f>K36/R35</f>
      </c>
      <c r="T36" s="2">
        <f>AVERAGE(R27:R36)</f>
      </c>
      <c r="U36" s="2">
        <f>K36/T35</f>
      </c>
      <c r="V36" s="1"/>
      <c r="W36" s="1"/>
      <c r="X36" s="37"/>
      <c r="Y36" s="1"/>
      <c r="Z36" s="1"/>
      <c r="AA36" s="1"/>
      <c r="AB36" s="1"/>
    </row>
    <row x14ac:dyDescent="0.25" r="37" customHeight="1" ht="18.75">
      <c r="A37" s="15">
        <v>1899</v>
      </c>
      <c r="B37" s="2">
        <v>6.08</v>
      </c>
      <c r="C37" s="2">
        <v>0.21</v>
      </c>
      <c r="D37" s="2">
        <v>0.48</v>
      </c>
      <c r="E37" s="2">
        <v>3.36</v>
      </c>
      <c r="F37" s="2">
        <v>3.1</v>
      </c>
      <c r="G37" s="2">
        <v>6.7553425</v>
      </c>
      <c r="H37" s="2">
        <f>(1+E37/100)*G37/G38</f>
      </c>
      <c r="I37" s="2">
        <f>Consumption!G15</f>
      </c>
      <c r="J37" s="15">
        <f>J36+1</f>
      </c>
      <c r="K37" s="2">
        <f>B37*$G$151/G37</f>
      </c>
      <c r="L37" s="2">
        <f>O37+L38/(1+Calculations!$E$3)</f>
      </c>
      <c r="M37" s="2">
        <f>O37+M38/(H37+Calculations!$E$3-Calculations!$E$1+1)</f>
      </c>
      <c r="N37" s="2">
        <f>(I37/I38)^4*(O37+N38)</f>
      </c>
      <c r="O37" s="2">
        <f>C37*$G$151/G38</f>
      </c>
      <c r="P37" s="2">
        <f>(K38-K37+O37)/K37</f>
      </c>
      <c r="Q37" s="2">
        <f>LN(1+P37)</f>
      </c>
      <c r="R37" s="2">
        <f>D37*$G$151/G38</f>
      </c>
      <c r="S37" s="2">
        <f>K37/R36</f>
      </c>
      <c r="T37" s="2">
        <f>AVERAGE(R28:R37)</f>
      </c>
      <c r="U37" s="2">
        <f>K37/T36</f>
      </c>
      <c r="V37" s="1"/>
      <c r="W37" s="1"/>
      <c r="X37" s="1"/>
      <c r="Y37" s="42"/>
      <c r="Z37" s="1"/>
      <c r="AA37" s="1"/>
      <c r="AB37" s="1"/>
    </row>
    <row x14ac:dyDescent="0.25" r="38" customHeight="1" ht="18.75">
      <c r="A38" s="15">
        <v>1900</v>
      </c>
      <c r="B38" s="2">
        <v>6.1</v>
      </c>
      <c r="C38" s="2">
        <v>0.3</v>
      </c>
      <c r="D38" s="2">
        <v>0.48</v>
      </c>
      <c r="E38" s="2">
        <v>4.64</v>
      </c>
      <c r="F38" s="2">
        <v>3.15</v>
      </c>
      <c r="G38" s="2">
        <v>7.8970911</v>
      </c>
      <c r="H38" s="2">
        <f>(1+E38/100)*G38/G39</f>
      </c>
      <c r="I38" s="2">
        <f>Consumption!G16</f>
      </c>
      <c r="J38" s="15">
        <f>J37+1</f>
      </c>
      <c r="K38" s="2">
        <f>B38*$G$151/G38</f>
      </c>
      <c r="L38" s="2">
        <f>O38+L39/(1+Calculations!$E$3)</f>
      </c>
      <c r="M38" s="2">
        <f>O38+M39/(H38+Calculations!$E$3-Calculations!$E$1+1)</f>
      </c>
      <c r="N38" s="2">
        <f>(I38/I39)^4*(O38+N39)</f>
      </c>
      <c r="O38" s="2">
        <f>C38*$G$151/G39</f>
      </c>
      <c r="P38" s="2">
        <f>(K39-K38+O38)/K38</f>
      </c>
      <c r="Q38" s="2">
        <f>LN(1+P38)</f>
      </c>
      <c r="R38" s="2">
        <f>D38*$G$151/G39</f>
      </c>
      <c r="S38" s="2">
        <f>K38/R37</f>
      </c>
      <c r="T38" s="2">
        <f>AVERAGE(R29:R38)</f>
      </c>
      <c r="U38" s="2">
        <f>K38/T37</f>
      </c>
      <c r="V38" s="1"/>
      <c r="W38" s="1"/>
      <c r="X38" s="42"/>
      <c r="Y38" s="1"/>
      <c r="Z38" s="1"/>
      <c r="AA38" s="1"/>
      <c r="AB38" s="1"/>
    </row>
    <row x14ac:dyDescent="0.25" r="39" customHeight="1" ht="18.75">
      <c r="A39" s="15">
        <v>1901</v>
      </c>
      <c r="B39" s="2">
        <v>7.07</v>
      </c>
      <c r="C39" s="2">
        <v>0.32</v>
      </c>
      <c r="D39" s="2">
        <v>0.5</v>
      </c>
      <c r="E39" s="2">
        <v>4.3</v>
      </c>
      <c r="F39" s="2">
        <v>3.1</v>
      </c>
      <c r="G39" s="2">
        <v>7.7067929</v>
      </c>
      <c r="H39" s="2">
        <f>(1+E39/100)*G39/G40</f>
      </c>
      <c r="I39" s="2">
        <f>Consumption!G17</f>
      </c>
      <c r="J39" s="15">
        <f>J38+1</f>
      </c>
      <c r="K39" s="2">
        <f>B39*$G$151/G39</f>
      </c>
      <c r="L39" s="2">
        <f>O39+L40/(1+Calculations!$E$3)</f>
      </c>
      <c r="M39" s="2">
        <f>O39+M40/(H39+Calculations!$E$3-Calculations!$E$1+1)</f>
      </c>
      <c r="N39" s="2">
        <f>(I39/I40)^4*(O39+N40)</f>
      </c>
      <c r="O39" s="2">
        <f>C39*$G$151/G40</f>
      </c>
      <c r="P39" s="2">
        <f>(K40-K39+O39)/K39</f>
      </c>
      <c r="Q39" s="2">
        <f>LN(1+P39)</f>
      </c>
      <c r="R39" s="2">
        <f>D39*$G$151/G40</f>
      </c>
      <c r="S39" s="2">
        <f>K39/R38</f>
      </c>
      <c r="T39" s="2">
        <f>AVERAGE(R30:R39)</f>
      </c>
      <c r="U39" s="2">
        <f>K39/T38</f>
      </c>
      <c r="V39" s="1"/>
      <c r="W39" s="1"/>
      <c r="X39" s="42"/>
      <c r="Y39" s="1"/>
      <c r="Z39" s="1"/>
      <c r="AA39" s="1"/>
      <c r="AB39" s="1"/>
    </row>
    <row x14ac:dyDescent="0.25" r="40" customHeight="1" ht="18.75">
      <c r="A40" s="15">
        <v>1902</v>
      </c>
      <c r="B40" s="2">
        <v>8.12</v>
      </c>
      <c r="C40" s="2">
        <v>0.33</v>
      </c>
      <c r="D40" s="2">
        <v>0.63</v>
      </c>
      <c r="E40" s="2">
        <v>4.72</v>
      </c>
      <c r="F40" s="2">
        <v>3.18</v>
      </c>
      <c r="G40" s="2">
        <v>7.8970911</v>
      </c>
      <c r="H40" s="2">
        <f>(1+E40/100)*G40/G41</f>
      </c>
      <c r="I40" s="2">
        <f>Consumption!G18</f>
      </c>
      <c r="J40" s="15">
        <f>J39+1</f>
      </c>
      <c r="K40" s="2">
        <f>B40*$G$151/G40</f>
      </c>
      <c r="L40" s="2">
        <f>O40+L41/(1+Calculations!$E$3)</f>
      </c>
      <c r="M40" s="2">
        <f>O40+M41/(H40+Calculations!$E$3-Calculations!$E$1+1)</f>
      </c>
      <c r="N40" s="2">
        <f>(I40/I41)^4*(O40+N41)</f>
      </c>
      <c r="O40" s="2">
        <f>C40*$G$151/G41</f>
      </c>
      <c r="P40" s="2">
        <f>(K41-K40+O40)/K40</f>
      </c>
      <c r="Q40" s="2">
        <f>LN(1+P40)</f>
      </c>
      <c r="R40" s="2">
        <f>D40*$G$151/G41</f>
      </c>
      <c r="S40" s="2">
        <f>K40/R39</f>
      </c>
      <c r="T40" s="2">
        <f>AVERAGE(R31:R40)</f>
      </c>
      <c r="U40" s="2">
        <f>K40/T39</f>
      </c>
      <c r="V40" s="1"/>
      <c r="W40" s="1"/>
      <c r="X40" s="42"/>
      <c r="Y40" s="1"/>
      <c r="Z40" s="1"/>
      <c r="AA40" s="1"/>
      <c r="AB40" s="1"/>
    </row>
    <row x14ac:dyDescent="0.25" r="41" customHeight="1" ht="18.75">
      <c r="A41" s="15">
        <v>1903</v>
      </c>
      <c r="B41" s="2">
        <v>8.46</v>
      </c>
      <c r="C41" s="2">
        <v>0.35</v>
      </c>
      <c r="D41" s="2">
        <v>0.53</v>
      </c>
      <c r="E41" s="2">
        <v>5.5</v>
      </c>
      <c r="F41" s="2">
        <v>3.3</v>
      </c>
      <c r="G41" s="2">
        <v>8.6582595</v>
      </c>
      <c r="H41" s="2">
        <f>(1+E41/100)*G41/G42</f>
      </c>
      <c r="I41" s="2">
        <f>Consumption!G19</f>
      </c>
      <c r="J41" s="15">
        <f>J40+1</f>
      </c>
      <c r="K41" s="2">
        <f>B41*$G$151/G41</f>
      </c>
      <c r="L41" s="2">
        <f>O41+L42/(1+Calculations!$E$3)</f>
      </c>
      <c r="M41" s="2">
        <f>O41+M42/(H41+Calculations!$E$3-Calculations!$E$1+1)</f>
      </c>
      <c r="N41" s="2">
        <f>(I41/I42)^4*(O41+N42)</f>
      </c>
      <c r="O41" s="2">
        <f>C41*$G$151/G42</f>
      </c>
      <c r="P41" s="2">
        <f>(K42-K41+O41)/K41</f>
      </c>
      <c r="Q41" s="2">
        <f>LN(1+P41)</f>
      </c>
      <c r="R41" s="2">
        <f>D41*$G$151/G42</f>
      </c>
      <c r="S41" s="2">
        <f>K41/R40</f>
      </c>
      <c r="T41" s="2">
        <f>AVERAGE(R32:R41)</f>
      </c>
      <c r="U41" s="2">
        <f>K41/T40</f>
      </c>
      <c r="V41" s="1"/>
      <c r="W41" s="1"/>
      <c r="X41" s="42"/>
      <c r="Y41" s="1"/>
      <c r="Z41" s="1"/>
      <c r="AA41" s="1"/>
      <c r="AB41" s="1"/>
    </row>
    <row x14ac:dyDescent="0.25" r="42" customHeight="1" ht="18.75">
      <c r="A42" s="15">
        <v>1904</v>
      </c>
      <c r="B42" s="2">
        <v>6.68</v>
      </c>
      <c r="C42" s="2">
        <v>0.31</v>
      </c>
      <c r="D42" s="2">
        <v>0.49</v>
      </c>
      <c r="E42" s="2">
        <v>4.34</v>
      </c>
      <c r="F42" s="2">
        <v>3.4</v>
      </c>
      <c r="G42" s="2">
        <v>8.2776793</v>
      </c>
      <c r="H42" s="2">
        <f>(1+E42/100)*G42/G43</f>
      </c>
      <c r="I42" s="2">
        <f>Consumption!G20</f>
      </c>
      <c r="J42" s="15">
        <f>J41+1</f>
      </c>
      <c r="K42" s="2">
        <f>B42*$G$151/G42</f>
      </c>
      <c r="L42" s="2">
        <f>O42+L43/(1+Calculations!$E$3)</f>
      </c>
      <c r="M42" s="2">
        <f>O42+M43/(H42+Calculations!$E$3-Calculations!$E$1+1)</f>
      </c>
      <c r="N42" s="2">
        <f>(I42/I43)^4*(O42+N43)</f>
      </c>
      <c r="O42" s="2">
        <f>C42*$G$151/G43</f>
      </c>
      <c r="P42" s="2">
        <f>(K43-K42+O42)/K42</f>
      </c>
      <c r="Q42" s="2">
        <f>LN(1+P42)</f>
      </c>
      <c r="R42" s="2">
        <f>D42*$G$151/G43</f>
      </c>
      <c r="S42" s="2">
        <f>K42/R41</f>
      </c>
      <c r="T42" s="2">
        <f>AVERAGE(R33:R42)</f>
      </c>
      <c r="U42" s="2">
        <f>K42/T41</f>
      </c>
      <c r="V42" s="1"/>
      <c r="W42" s="1"/>
      <c r="X42" s="42"/>
      <c r="Y42" s="1"/>
      <c r="Z42" s="1"/>
      <c r="AA42" s="1"/>
      <c r="AB42" s="1"/>
    </row>
    <row x14ac:dyDescent="0.25" r="43" customHeight="1" ht="18.75">
      <c r="A43" s="15">
        <v>1905</v>
      </c>
      <c r="B43" s="2">
        <v>8.43</v>
      </c>
      <c r="C43" s="2">
        <v>0.33</v>
      </c>
      <c r="D43" s="2">
        <v>0.67</v>
      </c>
      <c r="E43" s="2">
        <v>4.17</v>
      </c>
      <c r="F43" s="2">
        <v>3.48</v>
      </c>
      <c r="G43" s="2">
        <v>8.4679289</v>
      </c>
      <c r="H43" s="2">
        <f>(1+E43/100)*G43/G44</f>
      </c>
      <c r="I43" s="2">
        <f>Consumption!G21</f>
      </c>
      <c r="J43" s="15">
        <f>J42+1</f>
      </c>
      <c r="K43" s="2">
        <f>B43*$G$151/G43</f>
      </c>
      <c r="L43" s="2">
        <f>O43+L44/(1+Calculations!$E$3)</f>
      </c>
      <c r="M43" s="2">
        <f>O43+M44/(H43+Calculations!$E$3-Calculations!$E$1+1)</f>
      </c>
      <c r="N43" s="2">
        <f>(I43/I44)^4*(O43+N44)</f>
      </c>
      <c r="O43" s="2">
        <f>C43*$G$151/G44</f>
      </c>
      <c r="P43" s="2">
        <f>(K44-K43+O43)/K43</f>
      </c>
      <c r="Q43" s="2">
        <f>LN(1+P43)</f>
      </c>
      <c r="R43" s="2">
        <f>D43*$G$151/G44</f>
      </c>
      <c r="S43" s="2">
        <f>K43/R42</f>
      </c>
      <c r="T43" s="2">
        <f>AVERAGE(R34:R43)</f>
      </c>
      <c r="U43" s="2">
        <f>K43/T42</f>
      </c>
      <c r="V43" s="1"/>
      <c r="W43" s="1"/>
      <c r="X43" s="1"/>
      <c r="Y43" s="1"/>
      <c r="Z43" s="1"/>
      <c r="AA43" s="1"/>
      <c r="AB43" s="1"/>
    </row>
    <row x14ac:dyDescent="0.25" r="44" customHeight="1" ht="18.75">
      <c r="A44" s="15">
        <v>1906</v>
      </c>
      <c r="B44" s="2">
        <v>9.87</v>
      </c>
      <c r="C44" s="2">
        <v>0.4</v>
      </c>
      <c r="D44" s="2">
        <v>0.76</v>
      </c>
      <c r="E44" s="2">
        <v>5.47</v>
      </c>
      <c r="F44" s="2">
        <v>3.43</v>
      </c>
      <c r="G44" s="2">
        <v>8.4679289</v>
      </c>
      <c r="H44" s="2">
        <f>(1+E44/100)*G44/G45</f>
      </c>
      <c r="I44" s="2">
        <f>Consumption!G22</f>
      </c>
      <c r="J44" s="15">
        <f>J43+1</f>
      </c>
      <c r="K44" s="2">
        <f>B44*$G$151/G44</f>
      </c>
      <c r="L44" s="2">
        <f>O44+L45/(1+Calculations!$E$3)</f>
      </c>
      <c r="M44" s="2">
        <f>O44+M45/(H44+Calculations!$E$3-Calculations!$E$1+1)</f>
      </c>
      <c r="N44" s="2">
        <f>(I44/I45)^4*(O44+N45)</f>
      </c>
      <c r="O44" s="2">
        <f>C44*$G$151/G45</f>
      </c>
      <c r="P44" s="2">
        <f>(K45-K44+O44)/K44</f>
      </c>
      <c r="Q44" s="2">
        <f>LN(1+P44)</f>
      </c>
      <c r="R44" s="2">
        <f>D44*$G$151/G45</f>
      </c>
      <c r="S44" s="2">
        <f>K44/R43</f>
      </c>
      <c r="T44" s="2">
        <f>AVERAGE(R35:R44)</f>
      </c>
      <c r="U44" s="2">
        <f>K44/T43</f>
      </c>
      <c r="V44" s="1"/>
      <c r="W44" s="1"/>
      <c r="X44" s="42"/>
      <c r="Y44" s="1"/>
      <c r="Z44" s="1"/>
      <c r="AA44" s="1"/>
      <c r="AB44" s="1"/>
    </row>
    <row x14ac:dyDescent="0.25" r="45" customHeight="1" ht="18.75">
      <c r="A45" s="15">
        <v>1907</v>
      </c>
      <c r="B45" s="2">
        <v>9.56</v>
      </c>
      <c r="C45" s="2">
        <v>0.44</v>
      </c>
      <c r="D45" s="2">
        <v>0.66</v>
      </c>
      <c r="E45" s="2">
        <v>6.23</v>
      </c>
      <c r="F45" s="2">
        <v>3.67</v>
      </c>
      <c r="G45" s="2">
        <v>8.8485091</v>
      </c>
      <c r="H45" s="2">
        <f>(1+E45/100)*G45/G46</f>
      </c>
      <c r="I45" s="2">
        <f>Consumption!G23</f>
      </c>
      <c r="J45" s="15">
        <f>J44+1</f>
      </c>
      <c r="K45" s="2">
        <f>B45*$G$151/G45</f>
      </c>
      <c r="L45" s="2">
        <f>O45+L46/(1+Calculations!$E$3)</f>
      </c>
      <c r="M45" s="2">
        <f>O45+M46/(H45+Calculations!$E$3-Calculations!$E$1+1)</f>
      </c>
      <c r="N45" s="2">
        <f>(I45/I46)^4*(O45+N46)</f>
      </c>
      <c r="O45" s="2">
        <f>C45*$G$151/G46</f>
      </c>
      <c r="P45" s="2">
        <f>(K46-K45+O45)/K45</f>
      </c>
      <c r="Q45" s="2">
        <f>LN(1+P45)</f>
      </c>
      <c r="R45" s="2">
        <f>D45*$G$151/G46</f>
      </c>
      <c r="S45" s="2">
        <f>K45/R44</f>
      </c>
      <c r="T45" s="2">
        <f>AVERAGE(R36:R45)</f>
      </c>
      <c r="U45" s="2">
        <f>K45/T44</f>
      </c>
      <c r="V45" s="1"/>
      <c r="W45" s="1"/>
      <c r="X45" s="42"/>
      <c r="Y45" s="1"/>
      <c r="Z45" s="1"/>
      <c r="AA45" s="1"/>
      <c r="AB45" s="1"/>
    </row>
    <row x14ac:dyDescent="0.25" r="46" customHeight="1" ht="18.75">
      <c r="A46" s="15">
        <v>1908</v>
      </c>
      <c r="B46" s="2">
        <v>6.85</v>
      </c>
      <c r="C46" s="2">
        <v>0.4</v>
      </c>
      <c r="D46" s="2">
        <v>0.58</v>
      </c>
      <c r="E46" s="2">
        <v>5.32</v>
      </c>
      <c r="F46" s="2">
        <v>3.87</v>
      </c>
      <c r="G46" s="2">
        <v>8.6582595</v>
      </c>
      <c r="H46" s="2">
        <f>(1+E46/100)*G46/G47</f>
      </c>
      <c r="I46" s="2">
        <f>Consumption!G24</f>
      </c>
      <c r="J46" s="15">
        <f>J45+1</f>
      </c>
      <c r="K46" s="2">
        <f>B46*$G$151/G46</f>
      </c>
      <c r="L46" s="2">
        <f>O46+L47/(1+Calculations!$E$3)</f>
      </c>
      <c r="M46" s="2">
        <f>O46+M47/(H46+Calculations!$E$3-Calculations!$E$1+1)</f>
      </c>
      <c r="N46" s="2">
        <f>(I46/I47)^4*(O46+N47)</f>
      </c>
      <c r="O46" s="2">
        <f>C46*$G$151/G47</f>
      </c>
      <c r="P46" s="2">
        <f>(K47-K46+O46)/K46</f>
      </c>
      <c r="Q46" s="2">
        <f>LN(1+P46)</f>
      </c>
      <c r="R46" s="2">
        <f>D46*$G$151/G47</f>
      </c>
      <c r="S46" s="2">
        <f>K46/R45</f>
      </c>
      <c r="T46" s="2">
        <f>AVERAGE(R37:R46)</f>
      </c>
      <c r="U46" s="2">
        <f>K46/T45</f>
      </c>
      <c r="V46" s="1"/>
      <c r="W46" s="1"/>
      <c r="X46" s="1"/>
      <c r="Y46" s="1"/>
      <c r="Z46" s="1"/>
      <c r="AA46" s="1"/>
      <c r="AB46" s="1"/>
    </row>
    <row x14ac:dyDescent="0.25" r="47" customHeight="1" ht="18.75">
      <c r="A47" s="15">
        <v>1909</v>
      </c>
      <c r="B47" s="2">
        <v>9.06</v>
      </c>
      <c r="C47" s="2">
        <v>0.44</v>
      </c>
      <c r="D47" s="2">
        <v>0.76</v>
      </c>
      <c r="E47" s="2">
        <v>3.65</v>
      </c>
      <c r="F47" s="2">
        <v>3.76</v>
      </c>
      <c r="G47" s="2">
        <v>8.9436744</v>
      </c>
      <c r="H47" s="2">
        <f>(1+E47/100)*G47/G48</f>
      </c>
      <c r="I47" s="2">
        <f>Consumption!G25</f>
      </c>
      <c r="J47" s="15">
        <f>J46+1</f>
      </c>
      <c r="K47" s="2">
        <f>B47*$G$151/G47</f>
      </c>
      <c r="L47" s="2">
        <f>O47+L48/(1+Calculations!$E$3)</f>
      </c>
      <c r="M47" s="2">
        <f>O47+M48/(H47+Calculations!$E$3-Calculations!$E$1+1)</f>
      </c>
      <c r="N47" s="2">
        <f>(I47/I48)^4*(O47+N48)</f>
      </c>
      <c r="O47" s="2">
        <f>C47*$G$151/G48</f>
      </c>
      <c r="P47" s="2">
        <f>(K48-K47+O47)/K47</f>
      </c>
      <c r="Q47" s="2">
        <f>LN(1+P47)</f>
      </c>
      <c r="R47" s="2">
        <f>D47*$G$151/G48</f>
      </c>
      <c r="S47" s="2">
        <f>K47/R46</f>
      </c>
      <c r="T47" s="2">
        <f>AVERAGE(R38:R47)</f>
      </c>
      <c r="U47" s="2">
        <f>K47/T46</f>
      </c>
      <c r="V47" s="1"/>
      <c r="W47" s="1"/>
      <c r="X47" s="1"/>
      <c r="Y47" s="1"/>
      <c r="Z47" s="1"/>
      <c r="AA47" s="1"/>
      <c r="AB47" s="1"/>
    </row>
    <row x14ac:dyDescent="0.25" r="48" customHeight="1" ht="18.75">
      <c r="A48" s="15">
        <v>1910</v>
      </c>
      <c r="B48" s="2">
        <v>10.08</v>
      </c>
      <c r="C48" s="2">
        <v>0.47</v>
      </c>
      <c r="D48" s="2">
        <v>0.73</v>
      </c>
      <c r="E48" s="2">
        <v>5.26</v>
      </c>
      <c r="F48" s="2">
        <v>3.91</v>
      </c>
      <c r="G48" s="2">
        <v>9.8951653</v>
      </c>
      <c r="H48" s="2">
        <f>(1+E48/100)*G48/G49</f>
      </c>
      <c r="I48" s="2">
        <f>Consumption!G26</f>
      </c>
      <c r="J48" s="15">
        <f>J47+1</f>
      </c>
      <c r="K48" s="2">
        <f>B48*$G$151/G48</f>
      </c>
      <c r="L48" s="2">
        <f>O48+L49/(1+Calculations!$E$3)</f>
      </c>
      <c r="M48" s="2">
        <f>O48+M49/(H48+Calculations!$E$3-Calculations!$E$1+1)</f>
      </c>
      <c r="N48" s="2">
        <f>(I48/I49)^4*(O48+N49)</f>
      </c>
      <c r="O48" s="2">
        <f>C48*$G$151/G49</f>
      </c>
      <c r="P48" s="2">
        <f>(K49-K48+O48)/K48</f>
      </c>
      <c r="Q48" s="2">
        <f>LN(1+P48)</f>
      </c>
      <c r="R48" s="2">
        <f>D48*$G$151/G49</f>
      </c>
      <c r="S48" s="2">
        <f>K48/R47</f>
      </c>
      <c r="T48" s="2">
        <f>AVERAGE(R39:R48)</f>
      </c>
      <c r="U48" s="2">
        <f>K48/T47</f>
      </c>
      <c r="V48" s="1"/>
      <c r="W48" s="1"/>
      <c r="X48" s="37"/>
      <c r="Y48" s="1"/>
      <c r="Z48" s="1"/>
      <c r="AA48" s="1"/>
      <c r="AB48" s="1"/>
    </row>
    <row x14ac:dyDescent="0.25" r="49" customHeight="1" ht="18.75">
      <c r="A49" s="15">
        <v>1911</v>
      </c>
      <c r="B49" s="2">
        <v>9.27</v>
      </c>
      <c r="C49" s="2">
        <v>0.47</v>
      </c>
      <c r="D49" s="2">
        <v>0.59</v>
      </c>
      <c r="E49" s="15">
        <v>4</v>
      </c>
      <c r="F49" s="2">
        <v>3.98</v>
      </c>
      <c r="G49" s="2">
        <v>9.2290893</v>
      </c>
      <c r="H49" s="2">
        <f>(1+E49/100)*G49/G50</f>
      </c>
      <c r="I49" s="2">
        <f>Consumption!G27</f>
      </c>
      <c r="J49" s="15">
        <f>J48+1</f>
      </c>
      <c r="K49" s="2">
        <f>B49*$G$151/G49</f>
      </c>
      <c r="L49" s="2">
        <f>O49+L50/(1+Calculations!$E$3)</f>
      </c>
      <c r="M49" s="2">
        <f>O49+M50/(H49+Calculations!$E$3-Calculations!$E$1+1)</f>
      </c>
      <c r="N49" s="2">
        <f>(I49/I50)^4*(O49+N50)</f>
      </c>
      <c r="O49" s="2">
        <f>C49*$G$151/G50</f>
      </c>
      <c r="P49" s="2">
        <f>(K50-K49+O49)/K49</f>
      </c>
      <c r="Q49" s="2">
        <f>LN(1+P49)</f>
      </c>
      <c r="R49" s="2">
        <f>D49*$G$151/G50</f>
      </c>
      <c r="S49" s="2">
        <f>K49/R48</f>
      </c>
      <c r="T49" s="2">
        <f>AVERAGE(R40:R49)</f>
      </c>
      <c r="U49" s="2">
        <f>K49/T48</f>
      </c>
      <c r="V49" s="1"/>
      <c r="W49" s="1"/>
      <c r="X49" s="1"/>
      <c r="Y49" s="42"/>
      <c r="Z49" s="1"/>
      <c r="AA49" s="1"/>
      <c r="AB49" s="1"/>
    </row>
    <row x14ac:dyDescent="0.25" r="50" customHeight="1" ht="18.75">
      <c r="A50" s="15">
        <v>1912</v>
      </c>
      <c r="B50" s="2">
        <v>9.12</v>
      </c>
      <c r="C50" s="2">
        <v>0.48</v>
      </c>
      <c r="D50" s="2">
        <v>0.7</v>
      </c>
      <c r="E50" s="2">
        <v>4.35</v>
      </c>
      <c r="F50" s="2">
        <v>4.01</v>
      </c>
      <c r="G50" s="2">
        <v>9.134005</v>
      </c>
      <c r="H50" s="2">
        <f>(1+E50/100)*G50/G51</f>
      </c>
      <c r="I50" s="2">
        <f>Consumption!G28</f>
      </c>
      <c r="J50" s="15">
        <f>J49+1</f>
      </c>
      <c r="K50" s="2">
        <f>B50*$G$151/G50</f>
      </c>
      <c r="L50" s="2">
        <f>O50+L51/(1+Calculations!$E$3)</f>
      </c>
      <c r="M50" s="2">
        <f>O50+M51/(H50+Calculations!$E$3-Calculations!$E$1+1)</f>
      </c>
      <c r="N50" s="2">
        <f>(I50/I51)^4*(O50+N51)</f>
      </c>
      <c r="O50" s="2">
        <f>C50*$G$151/G51</f>
      </c>
      <c r="P50" s="2">
        <f>(K51-K50+O50)/K50</f>
      </c>
      <c r="Q50" s="2">
        <f>LN(1+P50)</f>
      </c>
      <c r="R50" s="2">
        <f>D50*$G$151/G51</f>
      </c>
      <c r="S50" s="2">
        <f>K50/R49</f>
      </c>
      <c r="T50" s="2">
        <f>AVERAGE(R41:R50)</f>
      </c>
      <c r="U50" s="2">
        <f>K50/T49</f>
      </c>
      <c r="V50" s="1"/>
      <c r="W50" s="1"/>
      <c r="X50" s="42"/>
      <c r="Y50" s="1"/>
      <c r="Z50" s="1"/>
      <c r="AA50" s="1"/>
      <c r="AB50" s="1"/>
    </row>
    <row x14ac:dyDescent="0.25" r="51" customHeight="1" ht="18.75">
      <c r="A51" s="15">
        <v>1913</v>
      </c>
      <c r="B51" s="2">
        <v>9.3</v>
      </c>
      <c r="C51" s="2">
        <v>0.48</v>
      </c>
      <c r="D51" s="2">
        <v>0.63</v>
      </c>
      <c r="E51" s="2">
        <v>5.65</v>
      </c>
      <c r="F51" s="2">
        <v>4.45</v>
      </c>
      <c r="G51" s="2">
        <v>9.8</v>
      </c>
      <c r="H51" s="2">
        <f>(1+E51/100)*G51/G52</f>
      </c>
      <c r="I51" s="2">
        <f>Consumption!G29</f>
      </c>
      <c r="J51" s="15">
        <f>J50+1</f>
      </c>
      <c r="K51" s="2">
        <f>B51*$G$151/G51</f>
      </c>
      <c r="L51" s="2">
        <f>O51+L52/(1+Calculations!$E$3)</f>
      </c>
      <c r="M51" s="2">
        <f>O51+M52/(H51+Calculations!$E$3-Calculations!$E$1+1)</f>
      </c>
      <c r="N51" s="2">
        <f>(I51/I52)^4*(O51+N52)</f>
      </c>
      <c r="O51" s="2">
        <f>C51*$G$151/G52</f>
      </c>
      <c r="P51" s="2">
        <f>(K52-K51+O51)/K51</f>
      </c>
      <c r="Q51" s="2">
        <f>LN(1+P51)</f>
      </c>
      <c r="R51" s="2">
        <f>D51*$G$151/G52</f>
      </c>
      <c r="S51" s="2">
        <f>K51/R50</f>
      </c>
      <c r="T51" s="2">
        <f>AVERAGE(R42:R51)</f>
      </c>
      <c r="U51" s="2">
        <f>K51/T50</f>
      </c>
      <c r="V51" s="1"/>
      <c r="W51" s="1"/>
      <c r="X51" s="42"/>
      <c r="Y51" s="1"/>
      <c r="Z51" s="1"/>
      <c r="AA51" s="1"/>
      <c r="AB51" s="1"/>
    </row>
    <row x14ac:dyDescent="0.25" r="52" customHeight="1" ht="18.75">
      <c r="A52" s="15">
        <v>1914</v>
      </c>
      <c r="B52" s="2">
        <v>8.37</v>
      </c>
      <c r="C52" s="2">
        <v>0.42</v>
      </c>
      <c r="D52" s="2">
        <v>0.52</v>
      </c>
      <c r="E52" s="2">
        <v>4.64</v>
      </c>
      <c r="F52" s="2">
        <v>4.16</v>
      </c>
      <c r="G52" s="15">
        <v>10</v>
      </c>
      <c r="H52" s="2">
        <f>(1+E52/100)*G52/G53</f>
      </c>
      <c r="I52" s="2">
        <f>Consumption!G30</f>
      </c>
      <c r="J52" s="15">
        <f>J51+1</f>
      </c>
      <c r="K52" s="2">
        <f>B52*$G$151/G52</f>
      </c>
      <c r="L52" s="2">
        <f>O52+L53/(1+Calculations!$E$3)</f>
      </c>
      <c r="M52" s="2">
        <f>O52+M53/(H52+Calculations!$E$3-Calculations!$E$1+1)</f>
      </c>
      <c r="N52" s="2">
        <f>(I52/I53)^4*(O52+N53)</f>
      </c>
      <c r="O52" s="2">
        <f>C52*$G$151/G53</f>
      </c>
      <c r="P52" s="2">
        <f>(K53-K52+O52)/K52</f>
      </c>
      <c r="Q52" s="2">
        <f>LN(1+P52)</f>
      </c>
      <c r="R52" s="2">
        <f>D52*$G$151/G53</f>
      </c>
      <c r="S52" s="2">
        <f>K52/R51</f>
      </c>
      <c r="T52" s="2">
        <f>AVERAGE(R43:R52)</f>
      </c>
      <c r="U52" s="2">
        <f>K52/T51</f>
      </c>
      <c r="V52" s="1"/>
      <c r="W52" s="1"/>
      <c r="X52" s="42"/>
      <c r="Y52" s="1"/>
      <c r="Z52" s="1"/>
      <c r="AA52" s="1"/>
      <c r="AB52" s="1"/>
    </row>
    <row x14ac:dyDescent="0.25" r="53" customHeight="1" ht="18.75">
      <c r="A53" s="15">
        <v>1915</v>
      </c>
      <c r="B53" s="2">
        <v>7.48</v>
      </c>
      <c r="C53" s="2">
        <v>0.43</v>
      </c>
      <c r="D53" s="2">
        <v>0.88</v>
      </c>
      <c r="E53" s="2">
        <v>3.65</v>
      </c>
      <c r="F53" s="2">
        <v>4.24</v>
      </c>
      <c r="G53" s="2">
        <v>10.1</v>
      </c>
      <c r="H53" s="2">
        <f>(1+E53/100)*G53/G54</f>
      </c>
      <c r="I53" s="2">
        <f>Consumption!G31</f>
      </c>
      <c r="J53" s="15">
        <f>J52+1</f>
      </c>
      <c r="K53" s="2">
        <f>B53*$G$151/G53</f>
      </c>
      <c r="L53" s="2">
        <f>O53+L54/(1+Calculations!$E$3)</f>
      </c>
      <c r="M53" s="2">
        <f>O53+M54/(H53+Calculations!$E$3-Calculations!$E$1+1)</f>
      </c>
      <c r="N53" s="2">
        <f>(I53/I54)^4*(O53+N54)</f>
      </c>
      <c r="O53" s="2">
        <f>C53*$G$151/G54</f>
      </c>
      <c r="P53" s="2">
        <f>(K54-K53+O53)/K53</f>
      </c>
      <c r="Q53" s="2">
        <f>LN(1+P53)</f>
      </c>
      <c r="R53" s="2">
        <f>D53*$G$151/G54</f>
      </c>
      <c r="S53" s="2">
        <f>K53/R52</f>
      </c>
      <c r="T53" s="2">
        <f>AVERAGE(R44:R53)</f>
      </c>
      <c r="U53" s="2">
        <f>K53/T52</f>
      </c>
      <c r="V53" s="1"/>
      <c r="W53" s="1"/>
      <c r="X53" s="42"/>
      <c r="Y53" s="1"/>
      <c r="Z53" s="1"/>
      <c r="AA53" s="1"/>
      <c r="AB53" s="1"/>
    </row>
    <row x14ac:dyDescent="0.25" r="54" customHeight="1" ht="18.75">
      <c r="A54" s="15">
        <v>1916</v>
      </c>
      <c r="B54" s="2">
        <v>9.33</v>
      </c>
      <c r="C54" s="2">
        <v>0.56</v>
      </c>
      <c r="D54" s="2">
        <v>1.53</v>
      </c>
      <c r="E54" s="2">
        <v>3.64</v>
      </c>
      <c r="F54" s="2">
        <v>4.05</v>
      </c>
      <c r="G54" s="2">
        <v>10.4</v>
      </c>
      <c r="H54" s="2">
        <f>(1+E54/100)*G54/G55</f>
      </c>
      <c r="I54" s="2">
        <f>Consumption!G32</f>
      </c>
      <c r="J54" s="15">
        <f>J53+1</f>
      </c>
      <c r="K54" s="2">
        <f>B54*$G$151/G54</f>
      </c>
      <c r="L54" s="2">
        <f>O54+L55/(1+Calculations!$E$3)</f>
      </c>
      <c r="M54" s="2">
        <f>O54+M55/(H54+Calculations!$E$3-Calculations!$E$1+1)</f>
      </c>
      <c r="N54" s="2">
        <f>(I54/I55)^4*(O54+N55)</f>
      </c>
      <c r="O54" s="2">
        <f>C54*$G$151/G55</f>
      </c>
      <c r="P54" s="2">
        <f>(K55-K54+O54)/K54</f>
      </c>
      <c r="Q54" s="2">
        <f>LN(1+P54)</f>
      </c>
      <c r="R54" s="2">
        <f>D54*$G$151/G55</f>
      </c>
      <c r="S54" s="2">
        <f>K54/R53</f>
      </c>
      <c r="T54" s="2">
        <f>AVERAGE(R45:R54)</f>
      </c>
      <c r="U54" s="2">
        <f>K54/T53</f>
      </c>
      <c r="V54" s="1"/>
      <c r="W54" s="1"/>
      <c r="X54" s="42"/>
      <c r="Y54" s="1"/>
      <c r="Z54" s="1"/>
      <c r="AA54" s="1"/>
      <c r="AB54" s="1"/>
    </row>
    <row x14ac:dyDescent="0.25" r="55" customHeight="1" ht="18.75">
      <c r="A55" s="15">
        <v>1917</v>
      </c>
      <c r="B55" s="2">
        <v>9.57</v>
      </c>
      <c r="C55" s="2">
        <v>0.69</v>
      </c>
      <c r="D55" s="2">
        <v>1.28</v>
      </c>
      <c r="E55" s="2">
        <v>4.25</v>
      </c>
      <c r="F55" s="2">
        <v>4.23</v>
      </c>
      <c r="G55" s="2">
        <v>11.7</v>
      </c>
      <c r="H55" s="2">
        <f>(1+E55/100)*G55/G56</f>
      </c>
      <c r="I55" s="2">
        <f>Consumption!G33</f>
      </c>
      <c r="J55" s="15">
        <f>J54+1</f>
      </c>
      <c r="K55" s="2">
        <f>B55*$G$151/G55</f>
      </c>
      <c r="L55" s="2">
        <f>O55+L56/(1+Calculations!$E$3)</f>
      </c>
      <c r="M55" s="2">
        <f>O55+M56/(H55+Calculations!$E$3-Calculations!$E$1+1)</f>
      </c>
      <c r="N55" s="2">
        <f>(I55/I56)^4*(O55+N56)</f>
      </c>
      <c r="O55" s="2">
        <f>C55*$G$151/G56</f>
      </c>
      <c r="P55" s="2">
        <f>(K56-K55+O55)/K55</f>
      </c>
      <c r="Q55" s="2">
        <f>LN(1+P55)</f>
      </c>
      <c r="R55" s="2">
        <f>D55*$G$151/G56</f>
      </c>
      <c r="S55" s="2">
        <f>K55/R54</f>
      </c>
      <c r="T55" s="2">
        <f>AVERAGE(R46:R55)</f>
      </c>
      <c r="U55" s="2">
        <f>K55/T54</f>
      </c>
      <c r="V55" s="1"/>
      <c r="W55" s="1"/>
      <c r="X55" s="1"/>
      <c r="Y55" s="1"/>
      <c r="Z55" s="1"/>
      <c r="AA55" s="1"/>
      <c r="AB55" s="1"/>
    </row>
    <row x14ac:dyDescent="0.25" r="56" customHeight="1" ht="18.75">
      <c r="A56" s="15">
        <v>1918</v>
      </c>
      <c r="B56" s="2">
        <v>7.21</v>
      </c>
      <c r="C56" s="2">
        <v>0.57</v>
      </c>
      <c r="D56" s="2">
        <v>0.99</v>
      </c>
      <c r="E56" s="2">
        <v>5.98</v>
      </c>
      <c r="F56" s="2">
        <v>4.57</v>
      </c>
      <c r="G56" s="15">
        <v>14</v>
      </c>
      <c r="H56" s="2">
        <f>(1+E56/100)*G56/G57</f>
      </c>
      <c r="I56" s="2">
        <f>Consumption!G34</f>
      </c>
      <c r="J56" s="15">
        <f>J55+1</f>
      </c>
      <c r="K56" s="2">
        <f>B56*$G$151/G56</f>
      </c>
      <c r="L56" s="2">
        <f>O56+L57/(1+Calculations!$E$3)</f>
      </c>
      <c r="M56" s="2">
        <f>O56+M57/(H56+Calculations!$E$3-Calculations!$E$1+1)</f>
      </c>
      <c r="N56" s="2">
        <f>(I56/I57)^4*(O56+N57)</f>
      </c>
      <c r="O56" s="2">
        <f>C56*$G$151/G57</f>
      </c>
      <c r="P56" s="2">
        <f>(K57-K56+O56)/K56</f>
      </c>
      <c r="Q56" s="2">
        <f>LN(1+P56)</f>
      </c>
      <c r="R56" s="2">
        <f>D56*$G$151/G57</f>
      </c>
      <c r="S56" s="2">
        <f>K56/R55</f>
      </c>
      <c r="T56" s="2">
        <f>AVERAGE(R47:R56)</f>
      </c>
      <c r="U56" s="2">
        <f>K56/T55</f>
      </c>
      <c r="V56" s="1"/>
      <c r="W56" s="1"/>
      <c r="X56" s="42"/>
      <c r="Y56" s="1"/>
      <c r="Z56" s="1"/>
      <c r="AA56" s="1"/>
      <c r="AB56" s="1"/>
    </row>
    <row x14ac:dyDescent="0.25" r="57" customHeight="1" ht="18.75">
      <c r="A57" s="15">
        <v>1919</v>
      </c>
      <c r="B57" s="2">
        <v>7.85</v>
      </c>
      <c r="C57" s="2">
        <v>0.53</v>
      </c>
      <c r="D57" s="2">
        <v>0.93</v>
      </c>
      <c r="E57" s="2">
        <v>5.56</v>
      </c>
      <c r="F57" s="2">
        <v>4.5</v>
      </c>
      <c r="G57" s="2">
        <v>16.5</v>
      </c>
      <c r="H57" s="2">
        <f>(1+E57/100)*G57/G58</f>
      </c>
      <c r="I57" s="2">
        <f>Consumption!G35</f>
      </c>
      <c r="J57" s="15">
        <f>J56+1</f>
      </c>
      <c r="K57" s="2">
        <f>B57*$G$151/G57</f>
      </c>
      <c r="L57" s="2">
        <f>O57+L58/(1+Calculations!$E$3)</f>
      </c>
      <c r="M57" s="2">
        <f>O57+M58/(H57+Calculations!$E$3-Calculations!$E$1+1)</f>
      </c>
      <c r="N57" s="2">
        <f>(I57/I58)^4*(O57+N58)</f>
      </c>
      <c r="O57" s="2">
        <f>C57*$G$151/G58</f>
      </c>
      <c r="P57" s="2">
        <f>(K58-K57+O57)/K57</f>
      </c>
      <c r="Q57" s="2">
        <f>LN(1+P57)</f>
      </c>
      <c r="R57" s="2">
        <f>D57*$G$151/G58</f>
      </c>
      <c r="S57" s="2">
        <f>K57/R56</f>
      </c>
      <c r="T57" s="2">
        <f>AVERAGE(R48:R57)</f>
      </c>
      <c r="U57" s="2">
        <f>K57/T56</f>
      </c>
      <c r="V57" s="1"/>
      <c r="W57" s="1"/>
      <c r="X57" s="42"/>
      <c r="Y57" s="1"/>
      <c r="Z57" s="1"/>
      <c r="AA57" s="1"/>
      <c r="AB57" s="1"/>
    </row>
    <row x14ac:dyDescent="0.25" r="58" customHeight="1" ht="18.75">
      <c r="A58" s="15">
        <v>1920</v>
      </c>
      <c r="B58" s="2">
        <v>8.83</v>
      </c>
      <c r="C58" s="2">
        <v>0.51</v>
      </c>
      <c r="D58" s="2">
        <v>0.8</v>
      </c>
      <c r="E58" s="2">
        <v>7.3</v>
      </c>
      <c r="F58" s="2">
        <v>4.97</v>
      </c>
      <c r="G58" s="2">
        <v>19.3</v>
      </c>
      <c r="H58" s="2">
        <f>(1+E58/100)*G58/G59</f>
      </c>
      <c r="I58" s="2">
        <f>Consumption!G36</f>
      </c>
      <c r="J58" s="15">
        <f>J57+1</f>
      </c>
      <c r="K58" s="2">
        <f>B58*$G$151/G58</f>
      </c>
      <c r="L58" s="2">
        <f>O58+L59/(1+Calculations!$E$3)</f>
      </c>
      <c r="M58" s="2">
        <f>O58+M59/(H58+Calculations!$E$3-Calculations!$E$1+1)</f>
      </c>
      <c r="N58" s="2">
        <f>(I58/I59)^4*(O58+N59)</f>
      </c>
      <c r="O58" s="2">
        <f>C58*$G$151/G59</f>
      </c>
      <c r="P58" s="2">
        <f>(K59-K58+O58)/K58</f>
      </c>
      <c r="Q58" s="2">
        <f>LN(1+P58)</f>
      </c>
      <c r="R58" s="2">
        <f>D58*$G$151/G59</f>
      </c>
      <c r="S58" s="2">
        <f>K58/R57</f>
      </c>
      <c r="T58" s="2">
        <f>AVERAGE(R49:R58)</f>
      </c>
      <c r="U58" s="2">
        <f>K58/T57</f>
      </c>
      <c r="V58" s="1"/>
      <c r="W58" s="1"/>
      <c r="X58" s="1"/>
      <c r="Y58" s="1"/>
      <c r="Z58" s="1"/>
      <c r="AA58" s="1"/>
      <c r="AB58" s="1"/>
    </row>
    <row x14ac:dyDescent="0.25" r="59" customHeight="1" ht="18.75">
      <c r="A59" s="15">
        <v>1921</v>
      </c>
      <c r="B59" s="2">
        <v>7.11</v>
      </c>
      <c r="C59" s="2">
        <v>0.46</v>
      </c>
      <c r="D59" s="2">
        <v>0.29</v>
      </c>
      <c r="E59" s="2">
        <v>7.44</v>
      </c>
      <c r="F59" s="2">
        <v>5.09</v>
      </c>
      <c r="G59" s="15">
        <v>19</v>
      </c>
      <c r="H59" s="2">
        <f>(1+E59/100)*G59/G60</f>
      </c>
      <c r="I59" s="2">
        <f>Consumption!G37</f>
      </c>
      <c r="J59" s="15">
        <f>J58+1</f>
      </c>
      <c r="K59" s="2">
        <f>B59*$G$151/G59</f>
      </c>
      <c r="L59" s="2">
        <f>O59+L60/(1+Calculations!$E$3)</f>
      </c>
      <c r="M59" s="2">
        <f>O59+M60/(H59+Calculations!$E$3-Calculations!$E$1+1)</f>
      </c>
      <c r="N59" s="2">
        <f>(I59/I60)^4*(O59+N60)</f>
      </c>
      <c r="O59" s="2">
        <f>C59*$G$151/G60</f>
      </c>
      <c r="P59" s="2">
        <f>(K60-K59+O59)/K59</f>
      </c>
      <c r="Q59" s="2">
        <f>LN(1+P59)</f>
      </c>
      <c r="R59" s="2">
        <f>D59*$G$151/G60</f>
      </c>
      <c r="S59" s="2">
        <f>K59/R58</f>
      </c>
      <c r="T59" s="2">
        <f>AVERAGE(R50:R59)</f>
      </c>
      <c r="U59" s="2">
        <f>K59/T58</f>
      </c>
      <c r="V59" s="1"/>
      <c r="W59" s="1"/>
      <c r="X59" s="1"/>
      <c r="Y59" s="1"/>
      <c r="Z59" s="1"/>
      <c r="AA59" s="1"/>
      <c r="AB59" s="1"/>
    </row>
    <row x14ac:dyDescent="0.25" r="60" customHeight="1" ht="18.75">
      <c r="A60" s="15">
        <v>1922</v>
      </c>
      <c r="B60" s="2">
        <v>7.3</v>
      </c>
      <c r="C60" s="2">
        <v>0.51</v>
      </c>
      <c r="D60" s="2">
        <v>0.69</v>
      </c>
      <c r="E60" s="2">
        <v>4.58</v>
      </c>
      <c r="F60" s="2">
        <v>4.3</v>
      </c>
      <c r="G60" s="2">
        <v>16.9</v>
      </c>
      <c r="H60" s="2">
        <f>(1+E60/100)*G60/G61</f>
      </c>
      <c r="I60" s="2">
        <f>Consumption!G38</f>
      </c>
      <c r="J60" s="15">
        <f>J59+1</f>
      </c>
      <c r="K60" s="2">
        <f>B60*$G$151/G60</f>
      </c>
      <c r="L60" s="2">
        <f>O60+L61/(1+Calculations!$E$3)</f>
      </c>
      <c r="M60" s="2">
        <f>O60+M61/(H60+Calculations!$E$3-Calculations!$E$1+1)</f>
      </c>
      <c r="N60" s="2">
        <f>(I60/I61)^4*(O60+N61)</f>
      </c>
      <c r="O60" s="2">
        <f>C60*$G$151/G61</f>
      </c>
      <c r="P60" s="2">
        <f>(K61-K60+O60)/K60</f>
      </c>
      <c r="Q60" s="2">
        <f>LN(1+P60)</f>
      </c>
      <c r="R60" s="2">
        <f>D60*$G$151/G61</f>
      </c>
      <c r="S60" s="2">
        <f>K60/R59</f>
      </c>
      <c r="T60" s="2">
        <f>AVERAGE(R51:R60)</f>
      </c>
      <c r="U60" s="2">
        <f>K60/T59</f>
      </c>
      <c r="V60" s="1"/>
      <c r="W60" s="1"/>
      <c r="X60" s="1"/>
      <c r="Y60" s="1"/>
      <c r="Z60" s="1"/>
      <c r="AA60" s="1"/>
      <c r="AB60" s="1"/>
    </row>
    <row x14ac:dyDescent="0.25" r="61" customHeight="1" ht="18.75">
      <c r="A61" s="15">
        <v>1923</v>
      </c>
      <c r="B61" s="2">
        <v>8.9</v>
      </c>
      <c r="C61" s="2">
        <v>0.53</v>
      </c>
      <c r="D61" s="2">
        <v>0.98</v>
      </c>
      <c r="E61" s="2">
        <v>4.96</v>
      </c>
      <c r="F61" s="2">
        <v>4.36</v>
      </c>
      <c r="G61" s="2">
        <v>16.8</v>
      </c>
      <c r="H61" s="2">
        <f>(1+E61/100)*G61/G62</f>
      </c>
      <c r="I61" s="2">
        <f>Consumption!G39</f>
      </c>
      <c r="J61" s="15">
        <f>J60+1</f>
      </c>
      <c r="K61" s="2">
        <f>B61*$G$151/G61</f>
      </c>
      <c r="L61" s="2">
        <f>O61+L62/(1+Calculations!$E$3)</f>
      </c>
      <c r="M61" s="2">
        <f>O61+M62/(H61+Calculations!$E$3-Calculations!$E$1+1)</f>
      </c>
      <c r="N61" s="2">
        <f>(I61/I62)^4*(O61+N62)</f>
      </c>
      <c r="O61" s="2">
        <f>C61*$G$151/G62</f>
      </c>
      <c r="P61" s="2">
        <f>(K62-K61+O61)/K61</f>
      </c>
      <c r="Q61" s="2">
        <f>LN(1+P61)</f>
      </c>
      <c r="R61" s="2">
        <f>D61*$G$151/G62</f>
      </c>
      <c r="S61" s="2">
        <f>K61/R60</f>
      </c>
      <c r="T61" s="2">
        <f>AVERAGE(R52:R61)</f>
      </c>
      <c r="U61" s="2">
        <f>K61/T60</f>
      </c>
      <c r="V61" s="1"/>
      <c r="W61" s="1"/>
      <c r="X61" s="1"/>
      <c r="Y61" s="1"/>
      <c r="Z61" s="1"/>
      <c r="AA61" s="1"/>
      <c r="AB61" s="1"/>
    </row>
    <row x14ac:dyDescent="0.25" r="62" customHeight="1" ht="18.75">
      <c r="A62" s="15">
        <v>1924</v>
      </c>
      <c r="B62" s="2">
        <v>8.83</v>
      </c>
      <c r="C62" s="2">
        <v>0.55</v>
      </c>
      <c r="D62" s="2">
        <v>0.93</v>
      </c>
      <c r="E62" s="2">
        <v>4.34</v>
      </c>
      <c r="F62" s="2">
        <v>4.06</v>
      </c>
      <c r="G62" s="2">
        <v>17.3</v>
      </c>
      <c r="H62" s="2">
        <f>(1+E62/100)*G62/G63</f>
      </c>
      <c r="I62" s="2">
        <f>Consumption!G40</f>
      </c>
      <c r="J62" s="15">
        <f>J61+1</f>
      </c>
      <c r="K62" s="2">
        <f>B62*$G$151/G62</f>
      </c>
      <c r="L62" s="2">
        <f>O62+L63/(1+Calculations!$E$3)</f>
      </c>
      <c r="M62" s="2">
        <f>O62+M63/(H62+Calculations!$E$3-Calculations!$E$1+1)</f>
      </c>
      <c r="N62" s="2">
        <f>(I62/I63)^4*(O62+N63)</f>
      </c>
      <c r="O62" s="2">
        <f>C62*$G$151/G63</f>
      </c>
      <c r="P62" s="2">
        <f>(K63-K62+O62)/K62</f>
      </c>
      <c r="Q62" s="2">
        <f>LN(1+P62)</f>
      </c>
      <c r="R62" s="2">
        <f>D62*$G$151/G63</f>
      </c>
      <c r="S62" s="2">
        <f>K62/R61</f>
      </c>
      <c r="T62" s="2">
        <f>AVERAGE(R53:R62)</f>
      </c>
      <c r="U62" s="2">
        <f>K62/T61</f>
      </c>
      <c r="V62" s="1"/>
      <c r="W62" s="1"/>
      <c r="X62" s="1"/>
      <c r="Y62" s="1"/>
      <c r="Z62" s="1"/>
      <c r="AA62" s="1"/>
      <c r="AB62" s="1"/>
    </row>
    <row x14ac:dyDescent="0.25" r="63" customHeight="1" ht="18.75">
      <c r="A63" s="15">
        <v>1925</v>
      </c>
      <c r="B63" s="2">
        <v>10.58</v>
      </c>
      <c r="C63" s="2">
        <v>0.6</v>
      </c>
      <c r="D63" s="2">
        <v>1.25</v>
      </c>
      <c r="E63" s="2">
        <v>3.87</v>
      </c>
      <c r="F63" s="2">
        <v>3.86</v>
      </c>
      <c r="G63" s="2">
        <v>17.3</v>
      </c>
      <c r="H63" s="2">
        <f>(1+E63/100)*G63/G64</f>
      </c>
      <c r="I63" s="2">
        <f>Consumption!G41</f>
      </c>
      <c r="J63" s="15">
        <f>J62+1</f>
      </c>
      <c r="K63" s="2">
        <f>B63*$G$151/G63</f>
      </c>
      <c r="L63" s="2">
        <f>O63+L64/(1+Calculations!$E$3)</f>
      </c>
      <c r="M63" s="2">
        <f>O63+M64/(H63+Calculations!$E$3-Calculations!$E$1+1)</f>
      </c>
      <c r="N63" s="2">
        <f>(I63/I64)^4*(O63+N64)</f>
      </c>
      <c r="O63" s="2">
        <f>C63*$G$151/G64</f>
      </c>
      <c r="P63" s="2">
        <f>(K64-K63+O63)/K63</f>
      </c>
      <c r="Q63" s="2">
        <f>LN(1+P63)</f>
      </c>
      <c r="R63" s="2">
        <f>D63*$G$151/G64</f>
      </c>
      <c r="S63" s="2">
        <f>K63/R62</f>
      </c>
      <c r="T63" s="2">
        <f>AVERAGE(R54:R63)</f>
      </c>
      <c r="U63" s="2">
        <f>K63/T62</f>
      </c>
      <c r="V63" s="1"/>
      <c r="W63" s="1"/>
      <c r="X63" s="1"/>
      <c r="Y63" s="1"/>
      <c r="Z63" s="1"/>
      <c r="AA63" s="1"/>
      <c r="AB63" s="1"/>
    </row>
    <row x14ac:dyDescent="0.25" r="64" customHeight="1" ht="18.75">
      <c r="A64" s="15">
        <v>1926</v>
      </c>
      <c r="B64" s="2">
        <v>12.65</v>
      </c>
      <c r="C64" s="2">
        <v>0.69</v>
      </c>
      <c r="D64" s="2">
        <v>1.24</v>
      </c>
      <c r="E64" s="2">
        <v>4.28</v>
      </c>
      <c r="F64" s="2">
        <v>3.68</v>
      </c>
      <c r="G64" s="2">
        <v>17.9</v>
      </c>
      <c r="H64" s="2">
        <f>(1+E64/100)*G64/G65</f>
      </c>
      <c r="I64" s="2">
        <f>Consumption!G42</f>
      </c>
      <c r="J64" s="15">
        <f>J63+1</f>
      </c>
      <c r="K64" s="2">
        <f>B64*$G$151/G64</f>
      </c>
      <c r="L64" s="2">
        <f>O64+L65/(1+Calculations!$E$3)</f>
      </c>
      <c r="M64" s="2">
        <f>O64+M65/(H64+Calculations!$E$3-Calculations!$E$1+1)</f>
      </c>
      <c r="N64" s="2">
        <f>(I64/I65)^4*(O64+N65)</f>
      </c>
      <c r="O64" s="2">
        <f>C64*$G$151/G65</f>
      </c>
      <c r="P64" s="2">
        <f>(K65-K64+O64)/K64</f>
      </c>
      <c r="Q64" s="2">
        <f>LN(1+P64)</f>
      </c>
      <c r="R64" s="2">
        <f>D64*$G$151/G65</f>
      </c>
      <c r="S64" s="2">
        <f>K64/R63</f>
      </c>
      <c r="T64" s="2">
        <f>AVERAGE(R55:R64)</f>
      </c>
      <c r="U64" s="2">
        <f>K64/T63</f>
      </c>
      <c r="V64" s="1"/>
      <c r="W64" s="1"/>
      <c r="X64" s="1"/>
      <c r="Y64" s="1"/>
      <c r="Z64" s="1"/>
      <c r="AA64" s="1"/>
      <c r="AB64" s="1"/>
    </row>
    <row x14ac:dyDescent="0.25" r="65" customHeight="1" ht="18.75">
      <c r="A65" s="15">
        <v>1927</v>
      </c>
      <c r="B65" s="2">
        <v>13.4</v>
      </c>
      <c r="C65" s="2">
        <v>0.77</v>
      </c>
      <c r="D65" s="2">
        <v>1.11</v>
      </c>
      <c r="E65" s="2">
        <v>4.26</v>
      </c>
      <c r="F65" s="2">
        <v>3.34</v>
      </c>
      <c r="G65" s="2">
        <v>17.5</v>
      </c>
      <c r="H65" s="2">
        <f>(1+E65/100)*G65/G66</f>
      </c>
      <c r="I65" s="2">
        <f>Consumption!G43</f>
      </c>
      <c r="J65" s="15">
        <f>J64+1</f>
      </c>
      <c r="K65" s="2">
        <f>B65*$G$151/G65</f>
      </c>
      <c r="L65" s="2">
        <f>O65+L66/(1+Calculations!$E$3)</f>
      </c>
      <c r="M65" s="2">
        <f>O65+M66/(H65+Calculations!$E$3-Calculations!$E$1+1)</f>
      </c>
      <c r="N65" s="2">
        <f>(I65/I66)^4*(O65+N66)</f>
      </c>
      <c r="O65" s="2">
        <f>C65*$G$151/G66</f>
      </c>
      <c r="P65" s="2">
        <f>(K66-K65+O65)/K65</f>
      </c>
      <c r="Q65" s="2">
        <f>LN(1+P65)</f>
      </c>
      <c r="R65" s="2">
        <f>D65*$G$151/G66</f>
      </c>
      <c r="S65" s="2">
        <f>K65/R64</f>
      </c>
      <c r="T65" s="2">
        <f>AVERAGE(R56:R65)</f>
      </c>
      <c r="U65" s="2">
        <f>K65/T64</f>
      </c>
      <c r="V65" s="1"/>
      <c r="W65" s="1"/>
      <c r="X65" s="1"/>
      <c r="Y65" s="1"/>
      <c r="Z65" s="1"/>
      <c r="AA65" s="1"/>
      <c r="AB65" s="1"/>
    </row>
    <row x14ac:dyDescent="0.25" r="66" customHeight="1" ht="18.75">
      <c r="A66" s="15">
        <v>1928</v>
      </c>
      <c r="B66" s="2">
        <v>17.53</v>
      </c>
      <c r="C66" s="2">
        <v>0.85</v>
      </c>
      <c r="D66" s="2">
        <v>1.38</v>
      </c>
      <c r="E66" s="2">
        <v>4.64</v>
      </c>
      <c r="F66" s="2">
        <v>3.33</v>
      </c>
      <c r="G66" s="2">
        <v>17.3</v>
      </c>
      <c r="H66" s="2">
        <f>(1+E66/100)*G66/G67</f>
      </c>
      <c r="I66" s="2">
        <f>Consumption!G44</f>
      </c>
      <c r="J66" s="15">
        <f>J65+1</f>
      </c>
      <c r="K66" s="2">
        <f>B66*$G$151/G66</f>
      </c>
      <c r="L66" s="2">
        <f>O66+L67/(1+Calculations!$E$3)</f>
      </c>
      <c r="M66" s="2">
        <f>O66+M67/(H66+Calculations!$E$3-Calculations!$E$1+1)</f>
      </c>
      <c r="N66" s="2">
        <f>(I66/I67)^4*(O66+N67)</f>
      </c>
      <c r="O66" s="2">
        <f>C66*$G$151/G67</f>
      </c>
      <c r="P66" s="2">
        <f>(K67-K66+O66)/K66</f>
      </c>
      <c r="Q66" s="2">
        <f>LN(1+P66)</f>
      </c>
      <c r="R66" s="2">
        <f>D66*$G$151/G67</f>
      </c>
      <c r="S66" s="2">
        <f>K66/R65</f>
      </c>
      <c r="T66" s="2">
        <f>AVERAGE(R57:R66)</f>
      </c>
      <c r="U66" s="2">
        <f>K66/T65</f>
      </c>
      <c r="V66" s="1"/>
      <c r="W66" s="1"/>
      <c r="X66" s="1"/>
      <c r="Y66" s="1"/>
      <c r="Z66" s="1"/>
      <c r="AA66" s="1"/>
      <c r="AB66" s="1"/>
    </row>
    <row x14ac:dyDescent="0.25" r="67" customHeight="1" ht="18.75">
      <c r="A67" s="15">
        <v>1929</v>
      </c>
      <c r="B67" s="2">
        <v>24.86</v>
      </c>
      <c r="C67" s="2">
        <v>0.97</v>
      </c>
      <c r="D67" s="2">
        <v>1.61</v>
      </c>
      <c r="E67" s="2">
        <v>6.01</v>
      </c>
      <c r="F67" s="2">
        <v>3.6</v>
      </c>
      <c r="G67" s="2">
        <v>17.1</v>
      </c>
      <c r="H67" s="2">
        <f>(1+E67/100)*G67/G68</f>
      </c>
      <c r="I67" s="2">
        <f>Consumption!G45</f>
      </c>
      <c r="J67" s="15">
        <f>J66+1</f>
      </c>
      <c r="K67" s="2">
        <f>B67*$G$151/G67</f>
      </c>
      <c r="L67" s="2">
        <f>O67+L68/(1+Calculations!$E$3)</f>
      </c>
      <c r="M67" s="2">
        <f>O67+M68/(H67+Calculations!$E$3-Calculations!$E$1+1)</f>
      </c>
      <c r="N67" s="2">
        <f>(I67/I68)^4*(O67+N68)</f>
      </c>
      <c r="O67" s="2">
        <f>C67*$G$151/G68</f>
      </c>
      <c r="P67" s="2">
        <f>(K68-K67+O67)/K67</f>
      </c>
      <c r="Q67" s="2">
        <f>LN(1+P67)</f>
      </c>
      <c r="R67" s="2">
        <f>D67*$G$151/G68</f>
      </c>
      <c r="S67" s="2">
        <f>K67/R66</f>
      </c>
      <c r="T67" s="2">
        <f>AVERAGE(R58:R67)</f>
      </c>
      <c r="U67" s="2">
        <f>K67/T66</f>
      </c>
      <c r="V67" s="1"/>
      <c r="W67" s="1"/>
      <c r="X67" s="1"/>
      <c r="Y67" s="1"/>
      <c r="Z67" s="1"/>
      <c r="AA67" s="1"/>
      <c r="AB67" s="1"/>
    </row>
    <row x14ac:dyDescent="0.25" r="68" customHeight="1" ht="18.75">
      <c r="A68" s="15">
        <v>1930</v>
      </c>
      <c r="B68" s="2">
        <v>21.71</v>
      </c>
      <c r="C68" s="2">
        <v>0.98</v>
      </c>
      <c r="D68" s="2">
        <v>0.97</v>
      </c>
      <c r="E68" s="2">
        <v>4.15</v>
      </c>
      <c r="F68" s="2">
        <v>3.29</v>
      </c>
      <c r="G68" s="2">
        <v>17.1</v>
      </c>
      <c r="H68" s="2">
        <f>(1+E68/100)*G68/G69</f>
      </c>
      <c r="I68" s="2">
        <f>Consumption!G46</f>
      </c>
      <c r="J68" s="15">
        <f>J67+1</f>
      </c>
      <c r="K68" s="2">
        <f>B68*$G$151/G68</f>
      </c>
      <c r="L68" s="2">
        <f>O68+L69/(1+Calculations!$E$3)</f>
      </c>
      <c r="M68" s="2">
        <f>O68+M69/(H68+Calculations!$E$3-Calculations!$E$1+1)</f>
      </c>
      <c r="N68" s="2">
        <f>(I68/I69)^4*(O68+N69)</f>
      </c>
      <c r="O68" s="2">
        <f>C68*$G$151/G69</f>
      </c>
      <c r="P68" s="2">
        <f>(K69-K68+O68)/K68</f>
      </c>
      <c r="Q68" s="2">
        <f>LN(1+P68)</f>
      </c>
      <c r="R68" s="2">
        <f>D68*$G$151/G69</f>
      </c>
      <c r="S68" s="2">
        <f>K68/R67</f>
      </c>
      <c r="T68" s="2">
        <f>AVERAGE(R59:R68)</f>
      </c>
      <c r="U68" s="2">
        <f>K68/T67</f>
      </c>
      <c r="V68" s="1"/>
      <c r="W68" s="1"/>
      <c r="X68" s="1"/>
      <c r="Y68" s="1"/>
      <c r="Z68" s="1"/>
      <c r="AA68" s="1"/>
      <c r="AB68" s="1"/>
    </row>
    <row x14ac:dyDescent="0.25" r="69" customHeight="1" ht="18.75">
      <c r="A69" s="15">
        <v>1931</v>
      </c>
      <c r="B69" s="2">
        <v>15.98</v>
      </c>
      <c r="C69" s="2">
        <v>0.82</v>
      </c>
      <c r="D69" s="2">
        <v>0.61</v>
      </c>
      <c r="E69" s="2">
        <v>2.43</v>
      </c>
      <c r="F69" s="2">
        <v>3.34</v>
      </c>
      <c r="G69" s="2">
        <v>15.9</v>
      </c>
      <c r="H69" s="2">
        <f>(1+E69/100)*G69/G70</f>
      </c>
      <c r="I69" s="2">
        <f>Consumption!G47</f>
      </c>
      <c r="J69" s="15">
        <f>J68+1</f>
      </c>
      <c r="K69" s="2">
        <f>B69*$G$151/G69</f>
      </c>
      <c r="L69" s="2">
        <f>O69+L70/(1+Calculations!$E$3)</f>
      </c>
      <c r="M69" s="2">
        <f>O69+M70/(H69+Calculations!$E$3-Calculations!$E$1+1)</f>
      </c>
      <c r="N69" s="2">
        <f>(I69/I70)^4*(O69+N70)</f>
      </c>
      <c r="O69" s="2">
        <f>C69*$G$151/G70</f>
      </c>
      <c r="P69" s="2">
        <f>(K70-K69+O69)/K69</f>
      </c>
      <c r="Q69" s="2">
        <f>LN(1+P69)</f>
      </c>
      <c r="R69" s="2">
        <f>D69*$G$151/G70</f>
      </c>
      <c r="S69" s="2">
        <f>K69/R68</f>
      </c>
      <c r="T69" s="2">
        <f>AVERAGE(R60:R69)</f>
      </c>
      <c r="U69" s="2">
        <f>K69/T68</f>
      </c>
      <c r="V69" s="1"/>
      <c r="W69" s="1"/>
      <c r="X69" s="1"/>
      <c r="Y69" s="1"/>
      <c r="Z69" s="1"/>
      <c r="AA69" s="1"/>
      <c r="AB69" s="1"/>
    </row>
    <row x14ac:dyDescent="0.25" r="70" customHeight="1" ht="18.75">
      <c r="A70" s="15">
        <v>1932</v>
      </c>
      <c r="B70" s="2">
        <v>8.3</v>
      </c>
      <c r="C70" s="2">
        <v>0.5</v>
      </c>
      <c r="D70" s="2">
        <v>0.41</v>
      </c>
      <c r="E70" s="2">
        <v>3.36</v>
      </c>
      <c r="F70" s="2">
        <v>3.68</v>
      </c>
      <c r="G70" s="2">
        <v>14.3</v>
      </c>
      <c r="H70" s="2">
        <f>(1+E70/100)*G70/G71</f>
      </c>
      <c r="I70" s="2">
        <f>Consumption!G48</f>
      </c>
      <c r="J70" s="15">
        <f>J69+1</f>
      </c>
      <c r="K70" s="2">
        <f>B70*$G$151/G70</f>
      </c>
      <c r="L70" s="2">
        <f>O70+L71/(1+Calculations!$E$3)</f>
      </c>
      <c r="M70" s="2">
        <f>O70+M71/(H70+Calculations!$E$3-Calculations!$E$1+1)</f>
      </c>
      <c r="N70" s="2">
        <f>(I70/I71)^4*(O70+N71)</f>
      </c>
      <c r="O70" s="2">
        <f>C70*$G$151/G71</f>
      </c>
      <c r="P70" s="2">
        <f>(K71-K70+O70)/K70</f>
      </c>
      <c r="Q70" s="2">
        <f>LN(1+P70)</f>
      </c>
      <c r="R70" s="2">
        <f>D70*$G$151/G71</f>
      </c>
      <c r="S70" s="2">
        <f>K70/R69</f>
      </c>
      <c r="T70" s="2">
        <f>AVERAGE(R61:R70)</f>
      </c>
      <c r="U70" s="2">
        <f>K70/T69</f>
      </c>
      <c r="V70" s="1"/>
      <c r="W70" s="1"/>
      <c r="X70" s="1"/>
      <c r="Y70" s="1"/>
      <c r="Z70" s="1"/>
      <c r="AA70" s="1"/>
      <c r="AB70" s="1"/>
    </row>
    <row x14ac:dyDescent="0.25" r="71" customHeight="1" ht="18.75">
      <c r="A71" s="15">
        <v>1933</v>
      </c>
      <c r="B71" s="2">
        <v>7.09</v>
      </c>
      <c r="C71" s="2">
        <v>0.44</v>
      </c>
      <c r="D71" s="2">
        <v>0.44</v>
      </c>
      <c r="E71" s="2">
        <v>1.46</v>
      </c>
      <c r="F71" s="2">
        <v>3.31</v>
      </c>
      <c r="G71" s="2">
        <v>12.9</v>
      </c>
      <c r="H71" s="2">
        <f>(1+E71/100)*G71/G72</f>
      </c>
      <c r="I71" s="2">
        <f>Consumption!G49</f>
      </c>
      <c r="J71" s="15">
        <f>J70+1</f>
      </c>
      <c r="K71" s="2">
        <f>B71*$G$151/G71</f>
      </c>
      <c r="L71" s="2">
        <f>O71+L72/(1+Calculations!$E$3)</f>
      </c>
      <c r="M71" s="2">
        <f>O71+M72/(H71+Calculations!$E$3-Calculations!$E$1+1)</f>
      </c>
      <c r="N71" s="2">
        <f>(I71/I72)^4*(O71+N72)</f>
      </c>
      <c r="O71" s="2">
        <f>C71*$G$151/G72</f>
      </c>
      <c r="P71" s="2">
        <f>(K72-K71+O71)/K71</f>
      </c>
      <c r="Q71" s="2">
        <f>LN(1+P71)</f>
      </c>
      <c r="R71" s="2">
        <f>D71*$G$151/G72</f>
      </c>
      <c r="S71" s="2">
        <f>K71/R70</f>
      </c>
      <c r="T71" s="2">
        <f>AVERAGE(R62:R71)</f>
      </c>
      <c r="U71" s="2">
        <f>K71/T70</f>
      </c>
      <c r="V71" s="1"/>
      <c r="W71" s="1"/>
      <c r="X71" s="1"/>
      <c r="Y71" s="1"/>
      <c r="Z71" s="1"/>
      <c r="AA71" s="1"/>
      <c r="AB71" s="1"/>
    </row>
    <row x14ac:dyDescent="0.25" r="72" customHeight="1" ht="18.75">
      <c r="A72" s="15">
        <v>1934</v>
      </c>
      <c r="B72" s="2">
        <v>10.54</v>
      </c>
      <c r="C72" s="2">
        <v>0.45</v>
      </c>
      <c r="D72" s="2">
        <v>0.49</v>
      </c>
      <c r="E72" s="2">
        <v>1.01</v>
      </c>
      <c r="F72" s="2">
        <v>3.12</v>
      </c>
      <c r="G72" s="2">
        <v>13.2</v>
      </c>
      <c r="H72" s="2">
        <f>(1+E72/100)*G72/G73</f>
      </c>
      <c r="I72" s="2">
        <f>Consumption!G50</f>
      </c>
      <c r="J72" s="15">
        <f>J71+1</f>
      </c>
      <c r="K72" s="2">
        <f>B72*$G$151/G72</f>
      </c>
      <c r="L72" s="2">
        <f>O72+L73/(1+Calculations!$E$3)</f>
      </c>
      <c r="M72" s="2">
        <f>O72+M73/(H72+Calculations!$E$3-Calculations!$E$1+1)</f>
      </c>
      <c r="N72" s="2">
        <f>(I72/I73)^4*(O72+N73)</f>
      </c>
      <c r="O72" s="2">
        <f>C72*$G$151/G73</f>
      </c>
      <c r="P72" s="2">
        <f>(K73-K72+O72)/K72</f>
      </c>
      <c r="Q72" s="2">
        <f>LN(1+P72)</f>
      </c>
      <c r="R72" s="2">
        <f>D72*$G$151/G73</f>
      </c>
      <c r="S72" s="2">
        <f>K72/R71</f>
      </c>
      <c r="T72" s="2">
        <f>AVERAGE(R63:R72)</f>
      </c>
      <c r="U72" s="2">
        <f>K72/T71</f>
      </c>
      <c r="V72" s="1"/>
      <c r="W72" s="1"/>
      <c r="X72" s="1"/>
      <c r="Y72" s="1"/>
      <c r="Z72" s="1"/>
      <c r="AA72" s="1"/>
      <c r="AB72" s="1"/>
    </row>
    <row x14ac:dyDescent="0.25" r="73" customHeight="1" ht="18.75">
      <c r="A73" s="15">
        <v>1935</v>
      </c>
      <c r="B73" s="2">
        <v>9.26</v>
      </c>
      <c r="C73" s="2">
        <v>0.47</v>
      </c>
      <c r="D73" s="2">
        <v>0.76</v>
      </c>
      <c r="E73" s="2">
        <v>0.75</v>
      </c>
      <c r="F73" s="2">
        <v>2.79</v>
      </c>
      <c r="G73" s="2">
        <v>13.6</v>
      </c>
      <c r="H73" s="2">
        <f>(1+E73/100)*G73/G74</f>
      </c>
      <c r="I73" s="2">
        <f>Consumption!G51</f>
      </c>
      <c r="J73" s="15">
        <f>J72+1</f>
      </c>
      <c r="K73" s="2">
        <f>B73*$G$151/G73</f>
      </c>
      <c r="L73" s="2">
        <f>O73+L74/(1+Calculations!$E$3)</f>
      </c>
      <c r="M73" s="2">
        <f>O73+M74/(H73+Calculations!$E$3-Calculations!$E$1+1)</f>
      </c>
      <c r="N73" s="2">
        <f>(I73/I74)^4*(O73+N74)</f>
      </c>
      <c r="O73" s="2">
        <f>C73*$G$151/G74</f>
      </c>
      <c r="P73" s="2">
        <f>(K74-K73+O73)/K73</f>
      </c>
      <c r="Q73" s="2">
        <f>LN(1+P73)</f>
      </c>
      <c r="R73" s="2">
        <f>D73*$G$151/G74</f>
      </c>
      <c r="S73" s="2">
        <f>K73/R72</f>
      </c>
      <c r="T73" s="2">
        <f>AVERAGE(R64:R73)</f>
      </c>
      <c r="U73" s="2">
        <f>K73/T72</f>
      </c>
      <c r="V73" s="1"/>
      <c r="W73" s="1"/>
      <c r="X73" s="1"/>
      <c r="Y73" s="1"/>
      <c r="Z73" s="1"/>
      <c r="AA73" s="1"/>
      <c r="AB73" s="1"/>
    </row>
    <row x14ac:dyDescent="0.25" r="74" customHeight="1" ht="18.75">
      <c r="A74" s="15">
        <v>1936</v>
      </c>
      <c r="B74" s="2">
        <v>13.76</v>
      </c>
      <c r="C74" s="2">
        <v>0.72</v>
      </c>
      <c r="D74" s="2">
        <v>1.02</v>
      </c>
      <c r="E74" s="2">
        <v>0.75</v>
      </c>
      <c r="F74" s="2">
        <v>2.65</v>
      </c>
      <c r="G74" s="2">
        <v>13.8</v>
      </c>
      <c r="H74" s="2">
        <f>(1+E74/100)*G74/G75</f>
      </c>
      <c r="I74" s="2">
        <f>Consumption!G52</f>
      </c>
      <c r="J74" s="15">
        <f>J73+1</f>
      </c>
      <c r="K74" s="2">
        <f>B74*$G$151/G74</f>
      </c>
      <c r="L74" s="2">
        <f>O74+L75/(1+Calculations!$E$3)</f>
      </c>
      <c r="M74" s="2">
        <f>O74+M75/(H74+Calculations!$E$3-Calculations!$E$1+1)</f>
      </c>
      <c r="N74" s="2">
        <f>(I74/I75)^4*(O74+N75)</f>
      </c>
      <c r="O74" s="2">
        <f>C74*$G$151/G75</f>
      </c>
      <c r="P74" s="2">
        <f>(K75-K74+O74)/K74</f>
      </c>
      <c r="Q74" s="2">
        <f>LN(1+P74)</f>
      </c>
      <c r="R74" s="2">
        <f>D74*$G$151/G75</f>
      </c>
      <c r="S74" s="2">
        <f>K74/R73</f>
      </c>
      <c r="T74" s="2">
        <f>AVERAGE(R65:R74)</f>
      </c>
      <c r="U74" s="2">
        <f>K74/T73</f>
      </c>
      <c r="V74" s="1"/>
      <c r="W74" s="1"/>
      <c r="X74" s="1"/>
      <c r="Y74" s="1"/>
      <c r="Z74" s="1"/>
      <c r="AA74" s="1"/>
      <c r="AB74" s="1"/>
    </row>
    <row x14ac:dyDescent="0.25" r="75" customHeight="1" ht="18.75">
      <c r="A75" s="15">
        <v>1937</v>
      </c>
      <c r="B75" s="2">
        <v>17.59</v>
      </c>
      <c r="C75" s="2">
        <v>0.8</v>
      </c>
      <c r="D75" s="2">
        <v>1.13</v>
      </c>
      <c r="E75" s="2">
        <v>0.88</v>
      </c>
      <c r="F75" s="2">
        <v>2.68</v>
      </c>
      <c r="G75" s="2">
        <v>14.1</v>
      </c>
      <c r="H75" s="2">
        <f>(1+E75/100)*G75/G76</f>
      </c>
      <c r="I75" s="2">
        <f>Consumption!G53</f>
      </c>
      <c r="J75" s="15">
        <f>J74+1</f>
      </c>
      <c r="K75" s="2">
        <f>B75*$G$151/G75</f>
      </c>
      <c r="L75" s="2">
        <f>O75+L76/(1+Calculations!$E$3)</f>
      </c>
      <c r="M75" s="2">
        <f>O75+M76/(H75+Calculations!$E$3-Calculations!$E$1+1)</f>
      </c>
      <c r="N75" s="2">
        <f>(I75/I76)^4*(O75+N76)</f>
      </c>
      <c r="O75" s="2">
        <f>C75*$G$151/G76</f>
      </c>
      <c r="P75" s="2">
        <f>(K76-K75+O75)/K75</f>
      </c>
      <c r="Q75" s="2">
        <f>LN(1+P75)</f>
      </c>
      <c r="R75" s="2">
        <f>D75*$G$151/G76</f>
      </c>
      <c r="S75" s="2">
        <f>K75/R74</f>
      </c>
      <c r="T75" s="2">
        <f>AVERAGE(R66:R75)</f>
      </c>
      <c r="U75" s="2">
        <f>K75/T74</f>
      </c>
      <c r="V75" s="1"/>
      <c r="W75" s="1"/>
      <c r="X75" s="1"/>
      <c r="Y75" s="1"/>
      <c r="Z75" s="1"/>
      <c r="AA75" s="1"/>
      <c r="AB75" s="1"/>
    </row>
    <row x14ac:dyDescent="0.25" r="76" customHeight="1" ht="18.75">
      <c r="A76" s="15">
        <v>1938</v>
      </c>
      <c r="B76" s="2">
        <v>11.31</v>
      </c>
      <c r="C76" s="2">
        <v>0.51</v>
      </c>
      <c r="D76" s="2">
        <v>0.64</v>
      </c>
      <c r="E76" s="2">
        <v>0.88</v>
      </c>
      <c r="F76" s="2">
        <v>2.56</v>
      </c>
      <c r="G76" s="2">
        <v>14.2</v>
      </c>
      <c r="H76" s="2">
        <f>(1+E76/100)*G76/G77</f>
      </c>
      <c r="I76" s="2">
        <f>Consumption!G54</f>
      </c>
      <c r="J76" s="15">
        <f>J75+1</f>
      </c>
      <c r="K76" s="2">
        <f>B76*$G$151/G76</f>
      </c>
      <c r="L76" s="2">
        <f>O76+L77/(1+Calculations!$E$3)</f>
      </c>
      <c r="M76" s="2">
        <f>O76+M77/(H76+Calculations!$E$3-Calculations!$E$1+1)</f>
      </c>
      <c r="N76" s="2">
        <f>(I76/I77)^4*(O76+N77)</f>
      </c>
      <c r="O76" s="2">
        <f>C76*$G$151/G77</f>
      </c>
      <c r="P76" s="2">
        <f>(K77-K76+O76)/K76</f>
      </c>
      <c r="Q76" s="2">
        <f>LN(1+P76)</f>
      </c>
      <c r="R76" s="2">
        <f>D76*$G$151/G77</f>
      </c>
      <c r="S76" s="2">
        <f>K76/R75</f>
      </c>
      <c r="T76" s="2">
        <f>AVERAGE(R67:R76)</f>
      </c>
      <c r="U76" s="2">
        <f>K76/T75</f>
      </c>
      <c r="V76" s="1"/>
      <c r="W76" s="1"/>
      <c r="X76" s="1"/>
      <c r="Y76" s="1"/>
      <c r="Z76" s="1"/>
      <c r="AA76" s="1"/>
      <c r="AB76" s="1"/>
    </row>
    <row x14ac:dyDescent="0.25" r="77" customHeight="1" ht="18.75">
      <c r="A77" s="15">
        <v>1939</v>
      </c>
      <c r="B77" s="2">
        <v>12.5</v>
      </c>
      <c r="C77" s="2">
        <v>0.62</v>
      </c>
      <c r="D77" s="2">
        <v>0.9</v>
      </c>
      <c r="E77" s="2">
        <v>0.56</v>
      </c>
      <c r="F77" s="2">
        <v>2.36</v>
      </c>
      <c r="G77" s="15">
        <v>14</v>
      </c>
      <c r="H77" s="2">
        <f>(1+E77/100)*G77/G78</f>
      </c>
      <c r="I77" s="2">
        <f>Consumption!G55</f>
      </c>
      <c r="J77" s="15">
        <f>J76+1</f>
      </c>
      <c r="K77" s="2">
        <f>B77*$G$151/G77</f>
      </c>
      <c r="L77" s="2">
        <f>O77+L78/(1+Calculations!$E$3)</f>
      </c>
      <c r="M77" s="2">
        <f>O77+M78/(H77+Calculations!$E$3-Calculations!$E$1+1)</f>
      </c>
      <c r="N77" s="2">
        <f>(I77/I78)^4*(O77+N78)</f>
      </c>
      <c r="O77" s="2">
        <f>C77*$G$151/G78</f>
      </c>
      <c r="P77" s="2">
        <f>(K78-K77+O77)/K77</f>
      </c>
      <c r="Q77" s="2">
        <f>LN(1+P77)</f>
      </c>
      <c r="R77" s="2">
        <f>D77*$G$151/G78</f>
      </c>
      <c r="S77" s="2">
        <f>K77/R76</f>
      </c>
      <c r="T77" s="2">
        <f>AVERAGE(R68:R77)</f>
      </c>
      <c r="U77" s="2">
        <f>K77/T76</f>
      </c>
      <c r="V77" s="1"/>
      <c r="W77" s="1"/>
      <c r="X77" s="1"/>
      <c r="Y77" s="1"/>
      <c r="Z77" s="1"/>
      <c r="AA77" s="1"/>
      <c r="AB77" s="1"/>
    </row>
    <row x14ac:dyDescent="0.25" r="78" customHeight="1" ht="18.75">
      <c r="A78" s="15">
        <v>1940</v>
      </c>
      <c r="B78" s="2">
        <v>12.3</v>
      </c>
      <c r="C78" s="2">
        <v>0.67</v>
      </c>
      <c r="D78" s="2">
        <v>1.05</v>
      </c>
      <c r="E78" s="2">
        <v>0.56</v>
      </c>
      <c r="F78" s="2">
        <v>2.21</v>
      </c>
      <c r="G78" s="2">
        <v>13.9</v>
      </c>
      <c r="H78" s="2">
        <f>(1+E78/100)*G78/G79</f>
      </c>
      <c r="I78" s="2">
        <f>Consumption!G56</f>
      </c>
      <c r="J78" s="15">
        <f>J77+1</f>
      </c>
      <c r="K78" s="2">
        <f>B78*$G$151/G78</f>
      </c>
      <c r="L78" s="2">
        <f>O78+L79/(1+Calculations!$E$3)</f>
      </c>
      <c r="M78" s="2">
        <f>O78+M79/(H78+Calculations!$E$3-Calculations!$E$1+1)</f>
      </c>
      <c r="N78" s="2">
        <f>(I78/I79)^4*(O78+N79)</f>
      </c>
      <c r="O78" s="2">
        <f>C78*$G$151/G79</f>
      </c>
      <c r="P78" s="2">
        <f>(K79-K78+O78)/K78</f>
      </c>
      <c r="Q78" s="2">
        <f>LN(1+P78)</f>
      </c>
      <c r="R78" s="2">
        <f>D78*$G$151/G79</f>
      </c>
      <c r="S78" s="2">
        <f>K78/R77</f>
      </c>
      <c r="T78" s="2">
        <f>AVERAGE(R69:R78)</f>
      </c>
      <c r="U78" s="2">
        <f>K78/T77</f>
      </c>
      <c r="V78" s="1"/>
      <c r="W78" s="1"/>
      <c r="X78" s="1"/>
      <c r="Y78" s="1"/>
      <c r="Z78" s="1"/>
      <c r="AA78" s="1"/>
      <c r="AB78" s="1"/>
    </row>
    <row x14ac:dyDescent="0.25" r="79" customHeight="1" ht="18.75">
      <c r="A79" s="15">
        <v>1941</v>
      </c>
      <c r="B79" s="2">
        <v>10.55</v>
      </c>
      <c r="C79" s="2">
        <v>0.71</v>
      </c>
      <c r="D79" s="2">
        <v>1.16</v>
      </c>
      <c r="E79" s="2">
        <v>0.53</v>
      </c>
      <c r="F79" s="2">
        <v>1.95</v>
      </c>
      <c r="G79" s="2">
        <v>14.1</v>
      </c>
      <c r="H79" s="2">
        <f>(1+E79/100)*G79/G80</f>
      </c>
      <c r="I79" s="2">
        <f>Consumption!G57</f>
      </c>
      <c r="J79" s="15">
        <f>J78+1</f>
      </c>
      <c r="K79" s="2">
        <f>B79*$G$151/G79</f>
      </c>
      <c r="L79" s="2">
        <f>O79+L80/(1+Calculations!$E$3)</f>
      </c>
      <c r="M79" s="2">
        <f>O79+M80/(H79+Calculations!$E$3-Calculations!$E$1+1)</f>
      </c>
      <c r="N79" s="2">
        <f>(I79/I80)^4*(O79+N80)</f>
      </c>
      <c r="O79" s="2">
        <f>C79*$G$151/G80</f>
      </c>
      <c r="P79" s="2">
        <f>(K80-K79+O79)/K79</f>
      </c>
      <c r="Q79" s="2">
        <f>LN(1+P79)</f>
      </c>
      <c r="R79" s="2">
        <f>D79*$G$151/G80</f>
      </c>
      <c r="S79" s="2">
        <f>K79/R78</f>
      </c>
      <c r="T79" s="2">
        <f>AVERAGE(R70:R79)</f>
      </c>
      <c r="U79" s="2">
        <f>K79/T78</f>
      </c>
      <c r="V79" s="1"/>
      <c r="W79" s="1"/>
      <c r="X79" s="1"/>
      <c r="Y79" s="1"/>
      <c r="Z79" s="1"/>
      <c r="AA79" s="1"/>
      <c r="AB79" s="1"/>
    </row>
    <row x14ac:dyDescent="0.25" r="80" customHeight="1" ht="18.75">
      <c r="A80" s="15">
        <v>1942</v>
      </c>
      <c r="B80" s="2">
        <v>8.93</v>
      </c>
      <c r="C80" s="2">
        <v>0.59</v>
      </c>
      <c r="D80" s="2">
        <v>1.03</v>
      </c>
      <c r="E80" s="2">
        <v>0.63</v>
      </c>
      <c r="F80" s="2">
        <v>2.46</v>
      </c>
      <c r="G80" s="2">
        <v>15.7</v>
      </c>
      <c r="H80" s="2">
        <f>(1+E80/100)*G80/G81</f>
      </c>
      <c r="I80" s="2">
        <f>Consumption!G58</f>
      </c>
      <c r="J80" s="15">
        <f>J79+1</f>
      </c>
      <c r="K80" s="2">
        <f>B80*$G$151/G80</f>
      </c>
      <c r="L80" s="2">
        <f>O80+L81/(1+Calculations!$E$3)</f>
      </c>
      <c r="M80" s="2">
        <f>O80+M81/(H80+Calculations!$E$3-Calculations!$E$1+1)</f>
      </c>
      <c r="N80" s="2">
        <f>(I80/I81)^4*(O80+N81)</f>
      </c>
      <c r="O80" s="2">
        <f>C80*$G$151/G81</f>
      </c>
      <c r="P80" s="2">
        <f>(K81-K80+O80)/K80</f>
      </c>
      <c r="Q80" s="2">
        <f>LN(1+P80)</f>
      </c>
      <c r="R80" s="2">
        <f>D80*$G$151/G81</f>
      </c>
      <c r="S80" s="2">
        <f>K80/R79</f>
      </c>
      <c r="T80" s="2">
        <f>AVERAGE(R71:R80)</f>
      </c>
      <c r="U80" s="2">
        <f>K80/T79</f>
      </c>
      <c r="V80" s="1"/>
      <c r="W80" s="1"/>
      <c r="X80" s="1"/>
      <c r="Y80" s="1"/>
      <c r="Z80" s="1"/>
      <c r="AA80" s="1"/>
      <c r="AB80" s="1"/>
    </row>
    <row x14ac:dyDescent="0.25" r="81" customHeight="1" ht="18.75">
      <c r="A81" s="15">
        <v>1943</v>
      </c>
      <c r="B81" s="2">
        <v>10.09</v>
      </c>
      <c r="C81" s="2">
        <v>0.61</v>
      </c>
      <c r="D81" s="2">
        <v>0.94</v>
      </c>
      <c r="E81" s="2">
        <v>0.69</v>
      </c>
      <c r="F81" s="2">
        <v>2.47</v>
      </c>
      <c r="G81" s="2">
        <v>16.9</v>
      </c>
      <c r="H81" s="2">
        <f>(1+E81/100)*G81/G82</f>
      </c>
      <c r="I81" s="2">
        <f>Consumption!G59</f>
      </c>
      <c r="J81" s="15">
        <f>J80+1</f>
      </c>
      <c r="K81" s="2">
        <f>B81*$G$151/G81</f>
      </c>
      <c r="L81" s="2">
        <f>O81+L82/(1+Calculations!$E$3)</f>
      </c>
      <c r="M81" s="2">
        <f>O81+M82/(H81+Calculations!$E$3-Calculations!$E$1+1)</f>
      </c>
      <c r="N81" s="2">
        <f>(I81/I82)^4*(O81+N82)</f>
      </c>
      <c r="O81" s="2">
        <f>C81*$G$151/G82</f>
      </c>
      <c r="P81" s="2">
        <f>(K82-K81+O81)/K81</f>
      </c>
      <c r="Q81" s="2">
        <f>LN(1+P81)</f>
      </c>
      <c r="R81" s="2">
        <f>D81*$G$151/G82</f>
      </c>
      <c r="S81" s="2">
        <f>K81/R80</f>
      </c>
      <c r="T81" s="2">
        <f>AVERAGE(R72:R81)</f>
      </c>
      <c r="U81" s="2">
        <f>K81/T80</f>
      </c>
      <c r="V81" s="1"/>
      <c r="W81" s="1"/>
      <c r="X81" s="1"/>
      <c r="Y81" s="1"/>
      <c r="Z81" s="1"/>
      <c r="AA81" s="1"/>
      <c r="AB81" s="1"/>
    </row>
    <row x14ac:dyDescent="0.25" r="82" customHeight="1" ht="18.75">
      <c r="A82" s="15">
        <v>1944</v>
      </c>
      <c r="B82" s="2">
        <v>11.85</v>
      </c>
      <c r="C82" s="2">
        <v>0.64</v>
      </c>
      <c r="D82" s="2">
        <v>0.93</v>
      </c>
      <c r="E82" s="2">
        <v>0.72</v>
      </c>
      <c r="F82" s="2">
        <v>2.48</v>
      </c>
      <c r="G82" s="2">
        <v>17.4</v>
      </c>
      <c r="H82" s="2">
        <f>(1+E82/100)*G82/G83</f>
      </c>
      <c r="I82" s="2">
        <f>Consumption!G60</f>
      </c>
      <c r="J82" s="15">
        <f>J81+1</f>
      </c>
      <c r="K82" s="2">
        <f>B82*$G$151/G82</f>
      </c>
      <c r="L82" s="2">
        <f>O82+L83/(1+Calculations!$E$3)</f>
      </c>
      <c r="M82" s="2">
        <f>O82+M83/(H82+Calculations!$E$3-Calculations!$E$1+1)</f>
      </c>
      <c r="N82" s="2">
        <f>(I82/I83)^4*(O82+N83)</f>
      </c>
      <c r="O82" s="2">
        <f>C82*$G$151/G83</f>
      </c>
      <c r="P82" s="2">
        <f>(K83-K82+O82)/K82</f>
      </c>
      <c r="Q82" s="2">
        <f>LN(1+P82)</f>
      </c>
      <c r="R82" s="2">
        <f>D82*$G$151/G83</f>
      </c>
      <c r="S82" s="2">
        <f>K82/R81</f>
      </c>
      <c r="T82" s="2">
        <f>AVERAGE(R73:R82)</f>
      </c>
      <c r="U82" s="2">
        <f>K82/T81</f>
      </c>
      <c r="V82" s="1"/>
      <c r="W82" s="1"/>
      <c r="X82" s="1"/>
      <c r="Y82" s="1"/>
      <c r="Z82" s="1"/>
      <c r="AA82" s="1"/>
      <c r="AB82" s="1"/>
    </row>
    <row x14ac:dyDescent="0.25" r="83" customHeight="1" ht="18.75">
      <c r="A83" s="15">
        <v>1945</v>
      </c>
      <c r="B83" s="2">
        <v>13.49</v>
      </c>
      <c r="C83" s="2">
        <v>0.66</v>
      </c>
      <c r="D83" s="2">
        <v>0.96</v>
      </c>
      <c r="E83" s="2">
        <v>0.75</v>
      </c>
      <c r="F83" s="2">
        <v>2.37</v>
      </c>
      <c r="G83" s="2">
        <v>17.8</v>
      </c>
      <c r="H83" s="2">
        <f>(1+E83/100)*G83/G84</f>
      </c>
      <c r="I83" s="2">
        <f>Consumption!G61</f>
      </c>
      <c r="J83" s="15">
        <f>J82+1</f>
      </c>
      <c r="K83" s="2">
        <f>B83*$G$151/G83</f>
      </c>
      <c r="L83" s="2">
        <f>O83+L84/(1+Calculations!$E$3)</f>
      </c>
      <c r="M83" s="2">
        <f>O83+M84/(H83+Calculations!$E$3-Calculations!$E$1+1)</f>
      </c>
      <c r="N83" s="2">
        <f>(I83/I84)^4*(O83+N84)</f>
      </c>
      <c r="O83" s="2">
        <f>C83*$G$151/G84</f>
      </c>
      <c r="P83" s="2">
        <f>(K84-K83+O83)/K83</f>
      </c>
      <c r="Q83" s="2">
        <f>LN(1+P83)</f>
      </c>
      <c r="R83" s="2">
        <f>D83*$G$151/G84</f>
      </c>
      <c r="S83" s="2">
        <f>K83/R82</f>
      </c>
      <c r="T83" s="2">
        <f>AVERAGE(R74:R83)</f>
      </c>
      <c r="U83" s="2">
        <f>K83/T82</f>
      </c>
      <c r="V83" s="1"/>
      <c r="W83" s="1"/>
      <c r="X83" s="1"/>
      <c r="Y83" s="1"/>
      <c r="Z83" s="1"/>
      <c r="AA83" s="1"/>
      <c r="AB83" s="1"/>
    </row>
    <row x14ac:dyDescent="0.25" r="84" customHeight="1" ht="18.75">
      <c r="A84" s="15">
        <v>1946</v>
      </c>
      <c r="B84" s="2">
        <v>18.02</v>
      </c>
      <c r="C84" s="2">
        <v>0.71</v>
      </c>
      <c r="D84" s="2">
        <v>1.06</v>
      </c>
      <c r="E84" s="2">
        <v>0.76</v>
      </c>
      <c r="F84" s="2">
        <v>2.19</v>
      </c>
      <c r="G84" s="2">
        <v>18.2</v>
      </c>
      <c r="H84" s="2">
        <f>(1+E84/100)*G84/G85</f>
      </c>
      <c r="I84" s="2">
        <f>Consumption!G62</f>
      </c>
      <c r="J84" s="15">
        <f>J83+1</f>
      </c>
      <c r="K84" s="2">
        <f>B84*$G$151/G84</f>
      </c>
      <c r="L84" s="2">
        <f>O84+L85/(1+Calculations!$E$3)</f>
      </c>
      <c r="M84" s="2">
        <f>O84+M85/(H84+Calculations!$E$3-Calculations!$E$1+1)</f>
      </c>
      <c r="N84" s="2">
        <f>(I84/I85)^4*(O84+N85)</f>
      </c>
      <c r="O84" s="2">
        <f>C84*$G$151/G85</f>
      </c>
      <c r="P84" s="2">
        <f>(K85-K84+O84)/K84</f>
      </c>
      <c r="Q84" s="2">
        <f>LN(1+P84)</f>
      </c>
      <c r="R84" s="2">
        <f>D84*$G$151/G85</f>
      </c>
      <c r="S84" s="2">
        <f>K84/R83</f>
      </c>
      <c r="T84" s="2">
        <f>AVERAGE(R75:R84)</f>
      </c>
      <c r="U84" s="2">
        <f>K84/T83</f>
      </c>
      <c r="V84" s="1"/>
      <c r="W84" s="1"/>
      <c r="X84" s="1"/>
      <c r="Y84" s="1"/>
      <c r="Z84" s="1"/>
      <c r="AA84" s="1"/>
      <c r="AB84" s="1"/>
    </row>
    <row x14ac:dyDescent="0.25" r="85" customHeight="1" ht="18.75">
      <c r="A85" s="15">
        <v>1947</v>
      </c>
      <c r="B85" s="2">
        <v>15.21</v>
      </c>
      <c r="C85" s="2">
        <v>0.84</v>
      </c>
      <c r="D85" s="2">
        <v>1.61</v>
      </c>
      <c r="E85" s="2">
        <v>1.01</v>
      </c>
      <c r="F85" s="2">
        <v>2.25</v>
      </c>
      <c r="G85" s="2">
        <v>21.5</v>
      </c>
      <c r="H85" s="2">
        <f>(1+E85/100)*G85/G86</f>
      </c>
      <c r="I85" s="2">
        <f>Consumption!G63</f>
      </c>
      <c r="J85" s="15">
        <f>J84+1</f>
      </c>
      <c r="K85" s="2">
        <f>B85*$G$151/G85</f>
      </c>
      <c r="L85" s="2">
        <f>O85+L86/(1+Calculations!$E$3)</f>
      </c>
      <c r="M85" s="2">
        <f>O85+M86/(H85+Calculations!$E$3-Calculations!$E$1+1)</f>
      </c>
      <c r="N85" s="2">
        <f>(I85/I86)^4*(O85+N86)</f>
      </c>
      <c r="O85" s="2">
        <f>C85*$G$151/G86</f>
      </c>
      <c r="P85" s="2">
        <f>(K86-K85+O85)/K85</f>
      </c>
      <c r="Q85" s="2">
        <f>LN(1+P85)</f>
      </c>
      <c r="R85" s="2">
        <f>D85*$G$151/G86</f>
      </c>
      <c r="S85" s="2">
        <f>K85/R84</f>
      </c>
      <c r="T85" s="2">
        <f>AVERAGE(R76:R85)</f>
      </c>
      <c r="U85" s="2">
        <f>K85/T84</f>
      </c>
      <c r="V85" s="1"/>
      <c r="W85" s="1"/>
      <c r="X85" s="1"/>
      <c r="Y85" s="1"/>
      <c r="Z85" s="1"/>
      <c r="AA85" s="1"/>
      <c r="AB85" s="1"/>
    </row>
    <row x14ac:dyDescent="0.25" r="86" customHeight="1" ht="18.75">
      <c r="A86" s="15">
        <v>1948</v>
      </c>
      <c r="B86" s="2">
        <v>14.83</v>
      </c>
      <c r="C86" s="2">
        <v>0.93</v>
      </c>
      <c r="D86" s="2">
        <v>2.29</v>
      </c>
      <c r="E86" s="2">
        <v>1.35</v>
      </c>
      <c r="F86" s="2">
        <v>2.44</v>
      </c>
      <c r="G86" s="2">
        <v>23.7</v>
      </c>
      <c r="H86" s="2">
        <f>(1+E86/100)*G86/G87</f>
      </c>
      <c r="I86" s="2">
        <f>Consumption!G64</f>
      </c>
      <c r="J86" s="15">
        <f>J85+1</f>
      </c>
      <c r="K86" s="2">
        <f>B86*$G$151/G86</f>
      </c>
      <c r="L86" s="2">
        <f>O86+L87/(1+Calculations!$E$3)</f>
      </c>
      <c r="M86" s="2">
        <f>O86+M87/(H86+Calculations!$E$3-Calculations!$E$1+1)</f>
      </c>
      <c r="N86" s="2">
        <f>(I86/I87)^4*(O86+N87)</f>
      </c>
      <c r="O86" s="2">
        <f>C86*$G$151/G87</f>
      </c>
      <c r="P86" s="2">
        <f>(K87-K86+O86)/K86</f>
      </c>
      <c r="Q86" s="2">
        <f>LN(1+P86)</f>
      </c>
      <c r="R86" s="2">
        <f>D86*$G$151/G87</f>
      </c>
      <c r="S86" s="2">
        <f>K86/R85</f>
      </c>
      <c r="T86" s="2">
        <f>AVERAGE(R77:R86)</f>
      </c>
      <c r="U86" s="2">
        <f>K86/T85</f>
      </c>
      <c r="V86" s="1"/>
      <c r="W86" s="1"/>
      <c r="X86" s="1"/>
      <c r="Y86" s="1"/>
      <c r="Z86" s="1"/>
      <c r="AA86" s="1"/>
      <c r="AB86" s="1"/>
    </row>
    <row x14ac:dyDescent="0.25" r="87" customHeight="1" ht="18.75">
      <c r="A87" s="15">
        <v>1949</v>
      </c>
      <c r="B87" s="2">
        <v>15.36</v>
      </c>
      <c r="C87" s="2">
        <v>1.14</v>
      </c>
      <c r="D87" s="2">
        <v>2.32</v>
      </c>
      <c r="E87" s="2">
        <v>1.58</v>
      </c>
      <c r="F87" s="2">
        <v>2.31</v>
      </c>
      <c r="G87" s="15">
        <v>24</v>
      </c>
      <c r="H87" s="2">
        <f>(1+E87/100)*G87/G88</f>
      </c>
      <c r="I87" s="2">
        <f>Consumption!G65</f>
      </c>
      <c r="J87" s="15">
        <f>J86+1</f>
      </c>
      <c r="K87" s="2">
        <f>B87*$G$151/G87</f>
      </c>
      <c r="L87" s="2">
        <f>O87+L88/(1+Calculations!$E$3)</f>
      </c>
      <c r="M87" s="2">
        <f>O87+M88/(H87+Calculations!$E$3-Calculations!$E$1+1)</f>
      </c>
      <c r="N87" s="2">
        <f>(I87/I88)^4*(O87+N88)</f>
      </c>
      <c r="O87" s="2">
        <f>C87*$G$151/G88</f>
      </c>
      <c r="P87" s="2">
        <f>(K88-K87+O87)/K87</f>
      </c>
      <c r="Q87" s="2">
        <f>LN(1+P87)</f>
      </c>
      <c r="R87" s="2">
        <f>D87*$G$151/G88</f>
      </c>
      <c r="S87" s="2">
        <f>K87/R86</f>
      </c>
      <c r="T87" s="2">
        <f>AVERAGE(R78:R87)</f>
      </c>
      <c r="U87" s="2">
        <f>K87/T86</f>
      </c>
      <c r="V87" s="1"/>
      <c r="W87" s="1"/>
      <c r="X87" s="1"/>
      <c r="Y87" s="1"/>
      <c r="Z87" s="1"/>
      <c r="AA87" s="1"/>
      <c r="AB87" s="1"/>
    </row>
    <row x14ac:dyDescent="0.25" r="88" customHeight="1" ht="18.75">
      <c r="A88" s="15">
        <v>1950</v>
      </c>
      <c r="B88" s="2">
        <v>16.88</v>
      </c>
      <c r="C88" s="2">
        <v>1.47</v>
      </c>
      <c r="D88" s="2">
        <v>2.84</v>
      </c>
      <c r="E88" s="2">
        <v>1.32</v>
      </c>
      <c r="F88" s="2">
        <v>2.32</v>
      </c>
      <c r="G88" s="2">
        <v>23.5</v>
      </c>
      <c r="H88" s="2">
        <f>(1+E88/100)*G88/G89</f>
      </c>
      <c r="I88" s="2">
        <f>Consumption!G66</f>
      </c>
      <c r="J88" s="15">
        <f>J87+1</f>
      </c>
      <c r="K88" s="2">
        <f>B88*$G$151/G88</f>
      </c>
      <c r="L88" s="2">
        <f>O88+L89/(1+Calculations!$E$3)</f>
      </c>
      <c r="M88" s="2">
        <f>O88+M89/(H88+Calculations!$E$3-Calculations!$E$1+1)</f>
      </c>
      <c r="N88" s="2">
        <f>(I88/I89)^4*(O88+N89)</f>
      </c>
      <c r="O88" s="2">
        <f>C88*$G$151/G89</f>
      </c>
      <c r="P88" s="2">
        <f>(K89-K88+O88)/K88</f>
      </c>
      <c r="Q88" s="2">
        <f>LN(1+P88)</f>
      </c>
      <c r="R88" s="2">
        <f>D88*$G$151/G89</f>
      </c>
      <c r="S88" s="2">
        <f>K88/R87</f>
      </c>
      <c r="T88" s="2">
        <f>AVERAGE(R79:R88)</f>
      </c>
      <c r="U88" s="2">
        <f>K88/T87</f>
      </c>
      <c r="V88" s="1"/>
      <c r="W88" s="1"/>
      <c r="X88" s="1"/>
      <c r="Y88" s="1"/>
      <c r="Z88" s="1"/>
      <c r="AA88" s="1"/>
      <c r="AB88" s="1"/>
    </row>
    <row x14ac:dyDescent="0.25" r="89" customHeight="1" ht="18.75">
      <c r="A89" s="15">
        <v>1951</v>
      </c>
      <c r="B89" s="2">
        <v>21.21</v>
      </c>
      <c r="C89" s="2">
        <v>1.41</v>
      </c>
      <c r="D89" s="2">
        <v>2.44</v>
      </c>
      <c r="E89" s="2">
        <v>2.12</v>
      </c>
      <c r="F89" s="2">
        <v>2.57</v>
      </c>
      <c r="G89" s="2">
        <v>25.4</v>
      </c>
      <c r="H89" s="2">
        <f>(1+E89/100)*G89/G90</f>
      </c>
      <c r="I89" s="2">
        <f>Consumption!G67</f>
      </c>
      <c r="J89" s="15">
        <f>J88+1</f>
      </c>
      <c r="K89" s="2">
        <f>B89*$G$151/G89</f>
      </c>
      <c r="L89" s="2">
        <f>O89+L90/(1+Calculations!$E$3)</f>
      </c>
      <c r="M89" s="2">
        <f>O89+M90/(H89+Calculations!$E$3-Calculations!$E$1+1)</f>
      </c>
      <c r="N89" s="2">
        <f>(I89/I90)^4*(O89+N90)</f>
      </c>
      <c r="O89" s="2">
        <f>C89*$G$151/G90</f>
      </c>
      <c r="P89" s="2">
        <f>(K90-K89+O89)/K89</f>
      </c>
      <c r="Q89" s="2">
        <f>LN(1+P89)</f>
      </c>
      <c r="R89" s="2">
        <f>D89*$G$151/G90</f>
      </c>
      <c r="S89" s="2">
        <f>K89/R88</f>
      </c>
      <c r="T89" s="2">
        <f>AVERAGE(R80:R89)</f>
      </c>
      <c r="U89" s="2">
        <f>K89/T88</f>
      </c>
      <c r="V89" s="1"/>
      <c r="W89" s="1"/>
      <c r="X89" s="1"/>
      <c r="Y89" s="1"/>
      <c r="Z89" s="1"/>
      <c r="AA89" s="1"/>
      <c r="AB89" s="1"/>
    </row>
    <row x14ac:dyDescent="0.25" r="90" customHeight="1" ht="18.75">
      <c r="A90" s="15">
        <v>1952</v>
      </c>
      <c r="B90" s="2">
        <v>24.19</v>
      </c>
      <c r="C90" s="2">
        <v>1.41</v>
      </c>
      <c r="D90" s="2">
        <v>2.4</v>
      </c>
      <c r="E90" s="2">
        <v>2.39</v>
      </c>
      <c r="F90" s="2">
        <v>2.68</v>
      </c>
      <c r="G90" s="2">
        <v>26.5</v>
      </c>
      <c r="H90" s="2">
        <f>(1+E90/100)*G90/G91</f>
      </c>
      <c r="I90" s="2">
        <f>Consumption!G68</f>
      </c>
      <c r="J90" s="15">
        <f>J89+1</f>
      </c>
      <c r="K90" s="2">
        <f>B90*$G$151/G90</f>
      </c>
      <c r="L90" s="2">
        <f>O90+L91/(1+Calculations!$E$3)</f>
      </c>
      <c r="M90" s="2">
        <f>O90+M91/(H90+Calculations!$E$3-Calculations!$E$1+1)</f>
      </c>
      <c r="N90" s="2">
        <f>(I90/I91)^4*(O90+N91)</f>
      </c>
      <c r="O90" s="2">
        <f>C90*$G$151/G91</f>
      </c>
      <c r="P90" s="2">
        <f>(K91-K90+O90)/K90</f>
      </c>
      <c r="Q90" s="2">
        <f>LN(1+P90)</f>
      </c>
      <c r="R90" s="2">
        <f>D90*$G$151/G91</f>
      </c>
      <c r="S90" s="2">
        <f>K90/R89</f>
      </c>
      <c r="T90" s="2">
        <f>AVERAGE(R81:R90)</f>
      </c>
      <c r="U90" s="2">
        <f>K90/T89</f>
      </c>
      <c r="V90" s="1"/>
      <c r="W90" s="1"/>
      <c r="X90" s="1"/>
      <c r="Y90" s="1"/>
      <c r="Z90" s="1"/>
      <c r="AA90" s="1"/>
      <c r="AB90" s="1"/>
    </row>
    <row x14ac:dyDescent="0.25" r="91" customHeight="1" ht="18.75">
      <c r="A91" s="15">
        <v>1953</v>
      </c>
      <c r="B91" s="2">
        <v>26.18</v>
      </c>
      <c r="C91" s="2">
        <v>1.45</v>
      </c>
      <c r="D91" s="2">
        <v>2.51</v>
      </c>
      <c r="E91" s="2">
        <v>2.58</v>
      </c>
      <c r="F91" s="2">
        <v>2.83</v>
      </c>
      <c r="G91" s="2">
        <v>26.6</v>
      </c>
      <c r="H91" s="2">
        <f>(1+E91/100)*G91/G92</f>
      </c>
      <c r="I91" s="2">
        <f>Consumption!G69</f>
      </c>
      <c r="J91" s="15">
        <f>J90+1</f>
      </c>
      <c r="K91" s="2">
        <f>B91*$G$151/G91</f>
      </c>
      <c r="L91" s="2">
        <f>O91+L92/(1+Calculations!$E$3)</f>
      </c>
      <c r="M91" s="2">
        <f>O91+M92/(H91+Calculations!$E$3-Calculations!$E$1+1)</f>
      </c>
      <c r="N91" s="2">
        <f>(I91/I92)^4*(O91+N92)</f>
      </c>
      <c r="O91" s="2">
        <f>C91*$G$151/G92</f>
      </c>
      <c r="P91" s="2">
        <f>(K92-K91+O91)/K91</f>
      </c>
      <c r="Q91" s="2">
        <f>LN(1+P91)</f>
      </c>
      <c r="R91" s="2">
        <f>D91*$G$151/G92</f>
      </c>
      <c r="S91" s="2">
        <f>K91/R90</f>
      </c>
      <c r="T91" s="2">
        <f>AVERAGE(R82:R91)</f>
      </c>
      <c r="U91" s="2">
        <f>K91/T90</f>
      </c>
      <c r="V91" s="1"/>
      <c r="W91" s="1"/>
      <c r="X91" s="1"/>
      <c r="Y91" s="1"/>
      <c r="Z91" s="1"/>
      <c r="AA91" s="1"/>
      <c r="AB91" s="1"/>
    </row>
    <row x14ac:dyDescent="0.25" r="92" customHeight="1" ht="18.75">
      <c r="A92" s="15">
        <v>1954</v>
      </c>
      <c r="B92" s="2">
        <v>25.46</v>
      </c>
      <c r="C92" s="2">
        <v>1.54</v>
      </c>
      <c r="D92" s="2">
        <v>2.77</v>
      </c>
      <c r="E92" s="2">
        <v>1.8</v>
      </c>
      <c r="F92" s="2">
        <v>2.48</v>
      </c>
      <c r="G92" s="2">
        <v>26.9</v>
      </c>
      <c r="H92" s="2">
        <f>(1+E92/100)*G92/G93</f>
      </c>
      <c r="I92" s="2">
        <f>Consumption!G70</f>
      </c>
      <c r="J92" s="15">
        <f>J91+1</f>
      </c>
      <c r="K92" s="2">
        <f>B92*$G$151/G92</f>
      </c>
      <c r="L92" s="2">
        <f>O92+L93/(1+Calculations!$E$3)</f>
      </c>
      <c r="M92" s="2">
        <f>O92+M93/(H92+Calculations!$E$3-Calculations!$E$1+1)</f>
      </c>
      <c r="N92" s="2">
        <f>(I92/I93)^4*(O92+N93)</f>
      </c>
      <c r="O92" s="2">
        <f>C92*$G$151/G93</f>
      </c>
      <c r="P92" s="2">
        <f>(K93-K92+O92)/K92</f>
      </c>
      <c r="Q92" s="2">
        <f>LN(1+P92)</f>
      </c>
      <c r="R92" s="2">
        <f>D92*$G$151/G93</f>
      </c>
      <c r="S92" s="2">
        <f>K92/R91</f>
      </c>
      <c r="T92" s="2">
        <f>AVERAGE(R83:R92)</f>
      </c>
      <c r="U92" s="2">
        <f>K92/T91</f>
      </c>
      <c r="V92" s="1"/>
      <c r="W92" s="1"/>
      <c r="X92" s="1"/>
      <c r="Y92" s="1"/>
      <c r="Z92" s="1"/>
      <c r="AA92" s="1"/>
      <c r="AB92" s="1"/>
    </row>
    <row x14ac:dyDescent="0.25" r="93" customHeight="1" ht="18.75">
      <c r="A93" s="15">
        <v>1955</v>
      </c>
      <c r="B93" s="2">
        <v>35.6</v>
      </c>
      <c r="C93" s="2">
        <v>1.64</v>
      </c>
      <c r="D93" s="2">
        <v>3.62</v>
      </c>
      <c r="E93" s="2">
        <v>1.81</v>
      </c>
      <c r="F93" s="2">
        <v>2.61</v>
      </c>
      <c r="G93" s="2">
        <v>26.7</v>
      </c>
      <c r="H93" s="2">
        <f>(1+E93/100)*G93/G94</f>
      </c>
      <c r="I93" s="2">
        <f>Consumption!G71</f>
      </c>
      <c r="J93" s="15">
        <f>J92+1</f>
      </c>
      <c r="K93" s="2">
        <f>B93*$G$151/G93</f>
      </c>
      <c r="L93" s="2">
        <f>O93+L94/(1+Calculations!$E$3)</f>
      </c>
      <c r="M93" s="2">
        <f>O93+M94/(H93+Calculations!$E$3-Calculations!$E$1+1)</f>
      </c>
      <c r="N93" s="2">
        <f>(I93/I94)^4*(O93+N94)</f>
      </c>
      <c r="O93" s="2">
        <f>C93*$G$151/G94</f>
      </c>
      <c r="P93" s="2">
        <f>(K94-K93+O93)/K93</f>
      </c>
      <c r="Q93" s="2">
        <f>LN(1+P93)</f>
      </c>
      <c r="R93" s="2">
        <f>D93*$G$151/G94</f>
      </c>
      <c r="S93" s="2">
        <f>K93/R92</f>
      </c>
      <c r="T93" s="2">
        <f>AVERAGE(R84:R93)</f>
      </c>
      <c r="U93" s="2">
        <f>K93/T92</f>
      </c>
      <c r="V93" s="1"/>
      <c r="W93" s="1"/>
      <c r="X93" s="1"/>
      <c r="Y93" s="1"/>
      <c r="Z93" s="1"/>
      <c r="AA93" s="1"/>
      <c r="AB93" s="1"/>
    </row>
    <row x14ac:dyDescent="0.25" r="94" customHeight="1" ht="18.75">
      <c r="A94" s="15">
        <v>1956</v>
      </c>
      <c r="B94" s="2">
        <v>44.15</v>
      </c>
      <c r="C94" s="2">
        <v>1.74</v>
      </c>
      <c r="D94" s="2">
        <v>3.41</v>
      </c>
      <c r="E94" s="2">
        <v>3.21</v>
      </c>
      <c r="F94" s="2">
        <v>2.9</v>
      </c>
      <c r="G94" s="2">
        <v>26.8</v>
      </c>
      <c r="H94" s="2">
        <f>(1+E94/100)*G94/G95</f>
      </c>
      <c r="I94" s="2">
        <f>Consumption!G72</f>
      </c>
      <c r="J94" s="15">
        <f>J93+1</f>
      </c>
      <c r="K94" s="2">
        <f>B94*$G$151/G94</f>
      </c>
      <c r="L94" s="2">
        <f>O94+L95/(1+Calculations!$E$3)</f>
      </c>
      <c r="M94" s="2">
        <f>O94+M95/(H94+Calculations!$E$3-Calculations!$E$1+1)</f>
      </c>
      <c r="N94" s="2">
        <f>(I94/I95)^4*(O94+N95)</f>
      </c>
      <c r="O94" s="2">
        <f>C94*$G$151/G95</f>
      </c>
      <c r="P94" s="2">
        <f>(K95-K94+O94)/K94</f>
      </c>
      <c r="Q94" s="2">
        <f>LN(1+P94)</f>
      </c>
      <c r="R94" s="2">
        <f>D94*$G$151/G95</f>
      </c>
      <c r="S94" s="2">
        <f>K94/R93</f>
      </c>
      <c r="T94" s="2">
        <f>AVERAGE(R85:R94)</f>
      </c>
      <c r="U94" s="2">
        <f>K94/T93</f>
      </c>
      <c r="V94" s="1"/>
      <c r="W94" s="1"/>
      <c r="X94" s="1"/>
      <c r="Y94" s="1"/>
      <c r="Z94" s="1"/>
      <c r="AA94" s="1"/>
      <c r="AB94" s="1"/>
    </row>
    <row x14ac:dyDescent="0.25" r="95" customHeight="1" ht="18.75">
      <c r="A95" s="15">
        <v>1957</v>
      </c>
      <c r="B95" s="2">
        <v>45.43</v>
      </c>
      <c r="C95" s="2">
        <v>1.79</v>
      </c>
      <c r="D95" s="2">
        <v>3.37</v>
      </c>
      <c r="E95" s="2">
        <v>3.86</v>
      </c>
      <c r="F95" s="2">
        <v>3.46</v>
      </c>
      <c r="G95" s="2">
        <v>27.6</v>
      </c>
      <c r="H95" s="2">
        <f>(1+E95/100)*G95/G96</f>
      </c>
      <c r="I95" s="2">
        <f>Consumption!G73</f>
      </c>
      <c r="J95" s="15">
        <f>J94+1</f>
      </c>
      <c r="K95" s="2">
        <f>B95*$G$151/G95</f>
      </c>
      <c r="L95" s="2">
        <f>O95+L96/(1+Calculations!$E$3)</f>
      </c>
      <c r="M95" s="2">
        <f>O95+M96/(H95+Calculations!$E$3-Calculations!$E$1+1)</f>
      </c>
      <c r="N95" s="2">
        <f>(I95/I96)^4*(O95+N96)</f>
      </c>
      <c r="O95" s="2">
        <f>C95*$G$151/G96</f>
      </c>
      <c r="P95" s="2">
        <f>(K96-K95+O95)/K95</f>
      </c>
      <c r="Q95" s="2">
        <f>LN(1+P95)</f>
      </c>
      <c r="R95" s="2">
        <f>D95*$G$151/G96</f>
      </c>
      <c r="S95" s="2">
        <f>K95/R94</f>
      </c>
      <c r="T95" s="2">
        <f>AVERAGE(R86:R95)</f>
      </c>
      <c r="U95" s="2">
        <f>K95/T94</f>
      </c>
      <c r="V95" s="1"/>
      <c r="W95" s="1"/>
      <c r="X95" s="1"/>
      <c r="Y95" s="1"/>
      <c r="Z95" s="1"/>
      <c r="AA95" s="1"/>
      <c r="AB95" s="1"/>
    </row>
    <row x14ac:dyDescent="0.25" r="96" customHeight="1" ht="18.75">
      <c r="A96" s="15">
        <v>1958</v>
      </c>
      <c r="B96" s="2">
        <v>41.12</v>
      </c>
      <c r="C96" s="2">
        <v>1.75</v>
      </c>
      <c r="D96" s="2">
        <v>2.89</v>
      </c>
      <c r="E96" s="2">
        <v>2.54</v>
      </c>
      <c r="F96" s="2">
        <v>3.09</v>
      </c>
      <c r="G96" s="2">
        <v>28.6</v>
      </c>
      <c r="H96" s="2">
        <f>(1+E96/100)*G96/G97</f>
      </c>
      <c r="I96" s="2">
        <f>Consumption!G74</f>
      </c>
      <c r="J96" s="15">
        <f>J95+1</f>
      </c>
      <c r="K96" s="2">
        <f>B96*$G$151/G96</f>
      </c>
      <c r="L96" s="2">
        <f>O96+L97/(1+Calculations!$E$3)</f>
      </c>
      <c r="M96" s="2">
        <f>O96+M97/(H96+Calculations!$E$3-Calculations!$E$1+1)</f>
      </c>
      <c r="N96" s="2">
        <f>(I96/I97)^4*(O96+N97)</f>
      </c>
      <c r="O96" s="2">
        <f>C96*$G$151/G97</f>
      </c>
      <c r="P96" s="2">
        <f>(K97-K96+O96)/K96</f>
      </c>
      <c r="Q96" s="2">
        <f>LN(1+P96)</f>
      </c>
      <c r="R96" s="2">
        <f>D96*$G$151/G97</f>
      </c>
      <c r="S96" s="2">
        <f>K96/R95</f>
      </c>
      <c r="T96" s="2">
        <f>AVERAGE(R87:R96)</f>
      </c>
      <c r="U96" s="2">
        <f>K96/T95</f>
      </c>
      <c r="V96" s="1"/>
      <c r="W96" s="1"/>
      <c r="X96" s="1"/>
      <c r="Y96" s="1"/>
      <c r="Z96" s="1"/>
      <c r="AA96" s="1"/>
      <c r="AB96" s="1"/>
    </row>
    <row x14ac:dyDescent="0.25" r="97" customHeight="1" ht="18.75">
      <c r="A97" s="15">
        <v>1959</v>
      </c>
      <c r="B97" s="2">
        <v>55.62</v>
      </c>
      <c r="C97" s="2">
        <v>1.83</v>
      </c>
      <c r="D97" s="2">
        <v>3.39</v>
      </c>
      <c r="E97" s="2">
        <v>3.74</v>
      </c>
      <c r="F97" s="2">
        <v>4.02</v>
      </c>
      <c r="G97" s="15">
        <v>29</v>
      </c>
      <c r="H97" s="2">
        <f>(1+E97/100)*G97/G98</f>
      </c>
      <c r="I97" s="2">
        <f>Consumption!G75</f>
      </c>
      <c r="J97" s="15">
        <f>J96+1</f>
      </c>
      <c r="K97" s="2">
        <f>B97*$G$151/G97</f>
      </c>
      <c r="L97" s="2">
        <f>O97+L98/(1+Calculations!$E$3)</f>
      </c>
      <c r="M97" s="2">
        <f>O97+M98/(H97+Calculations!$E$3-Calculations!$E$1+1)</f>
      </c>
      <c r="N97" s="2">
        <f>(I97/I98)^4*(O97+N98)</f>
      </c>
      <c r="O97" s="2">
        <f>C97*$G$151/G98</f>
      </c>
      <c r="P97" s="2">
        <f>(K98-K97+O97)/K97</f>
      </c>
      <c r="Q97" s="2">
        <f>LN(1+P97)</f>
      </c>
      <c r="R97" s="2">
        <f>D97*$G$151/G98</f>
      </c>
      <c r="S97" s="2">
        <f>K97/R96</f>
      </c>
      <c r="T97" s="2">
        <f>AVERAGE(R88:R97)</f>
      </c>
      <c r="U97" s="2">
        <f>K97/T96</f>
      </c>
      <c r="V97" s="1"/>
      <c r="W97" s="1"/>
      <c r="X97" s="1"/>
      <c r="Y97" s="1"/>
      <c r="Z97" s="1"/>
      <c r="AA97" s="1"/>
      <c r="AB97" s="1"/>
    </row>
    <row x14ac:dyDescent="0.25" r="98" customHeight="1" ht="18.75">
      <c r="A98" s="15">
        <v>1960</v>
      </c>
      <c r="B98" s="2">
        <v>58.03</v>
      </c>
      <c r="C98" s="2">
        <v>1.95</v>
      </c>
      <c r="D98" s="2">
        <v>3.27</v>
      </c>
      <c r="E98" s="2">
        <v>4.28</v>
      </c>
      <c r="F98" s="2">
        <v>4.72</v>
      </c>
      <c r="G98" s="2">
        <v>29.3</v>
      </c>
      <c r="H98" s="2">
        <f>(1+E98/100)*G98/G99</f>
      </c>
      <c r="I98" s="2">
        <f>Consumption!G76</f>
      </c>
      <c r="J98" s="15">
        <f>J97+1</f>
      </c>
      <c r="K98" s="2">
        <f>B98*$G$151/G98</f>
      </c>
      <c r="L98" s="2">
        <f>O98+L99/(1+Calculations!$E$3)</f>
      </c>
      <c r="M98" s="2">
        <f>O98+M99/(H98+Calculations!$E$3-Calculations!$E$1+1)</f>
      </c>
      <c r="N98" s="2">
        <f>(I98/I99)^4*(O98+N99)</f>
      </c>
      <c r="O98" s="2">
        <f>C98*$G$151/G99</f>
      </c>
      <c r="P98" s="2">
        <f>(K99-K98+O98)/K98</f>
      </c>
      <c r="Q98" s="2">
        <f>LN(1+P98)</f>
      </c>
      <c r="R98" s="2">
        <f>D98*$G$151/G99</f>
      </c>
      <c r="S98" s="2">
        <f>K98/R97</f>
      </c>
      <c r="T98" s="2">
        <f>AVERAGE(R89:R98)</f>
      </c>
      <c r="U98" s="2">
        <f>K98/T97</f>
      </c>
      <c r="V98" s="1"/>
      <c r="W98" s="1"/>
      <c r="X98" s="1"/>
      <c r="Y98" s="1"/>
      <c r="Z98" s="1"/>
      <c r="AA98" s="1"/>
      <c r="AB98" s="1"/>
    </row>
    <row x14ac:dyDescent="0.25" r="99" customHeight="1" ht="18.75">
      <c r="A99" s="15">
        <v>1961</v>
      </c>
      <c r="B99" s="2">
        <v>59.72</v>
      </c>
      <c r="C99" s="2">
        <v>2.02</v>
      </c>
      <c r="D99" s="2">
        <v>3.19</v>
      </c>
      <c r="E99" s="2">
        <v>2.91</v>
      </c>
      <c r="F99" s="2">
        <v>3.84</v>
      </c>
      <c r="G99" s="2">
        <v>29.8</v>
      </c>
      <c r="H99" s="2">
        <f>(1+E99/100)*G99/G100</f>
      </c>
      <c r="I99" s="2">
        <f>Consumption!G77</f>
      </c>
      <c r="J99" s="15">
        <f>J98+1</f>
      </c>
      <c r="K99" s="2">
        <f>B99*$G$151/G99</f>
      </c>
      <c r="L99" s="2">
        <f>O99+L100/(1+Calculations!$E$3)</f>
      </c>
      <c r="M99" s="2">
        <f>O99+M100/(H99+Calculations!$E$3-Calculations!$E$1+1)</f>
      </c>
      <c r="N99" s="2">
        <f>(I99/I100)^4*(O99+N100)</f>
      </c>
      <c r="O99" s="2">
        <f>C99*$G$151/G100</f>
      </c>
      <c r="P99" s="2">
        <f>(K100-K99+O99)/K99</f>
      </c>
      <c r="Q99" s="2">
        <f>LN(1+P99)</f>
      </c>
      <c r="R99" s="2">
        <f>D99*$G$151/G100</f>
      </c>
      <c r="S99" s="2">
        <f>K99/R98</f>
      </c>
      <c r="T99" s="2">
        <f>AVERAGE(R90:R99)</f>
      </c>
      <c r="U99" s="2">
        <f>K99/T98</f>
      </c>
      <c r="V99" s="1"/>
      <c r="W99" s="1"/>
      <c r="X99" s="1"/>
      <c r="Y99" s="1"/>
      <c r="Z99" s="1"/>
      <c r="AA99" s="1"/>
      <c r="AB99" s="1"/>
    </row>
    <row x14ac:dyDescent="0.25" r="100" customHeight="1" ht="18.75">
      <c r="A100" s="15">
        <v>1962</v>
      </c>
      <c r="B100" s="2">
        <v>69.07</v>
      </c>
      <c r="C100" s="2">
        <v>2.13</v>
      </c>
      <c r="D100" s="2">
        <v>3.67</v>
      </c>
      <c r="E100" s="2">
        <v>3.39</v>
      </c>
      <c r="F100" s="2">
        <v>4.08</v>
      </c>
      <c r="G100" s="15">
        <v>30</v>
      </c>
      <c r="H100" s="2">
        <f>(1+E100/100)*G100/G101</f>
      </c>
      <c r="I100" s="2">
        <f>Consumption!G78</f>
      </c>
      <c r="J100" s="15">
        <f>J99+1</f>
      </c>
      <c r="K100" s="2">
        <f>B100*$G$151/G100</f>
      </c>
      <c r="L100" s="2">
        <f>O100+L101/(1+Calculations!$E$3)</f>
      </c>
      <c r="M100" s="2">
        <f>O100+M101/(H100+Calculations!$E$3-Calculations!$E$1+1)</f>
      </c>
      <c r="N100" s="2">
        <f>(I100/I101)^4*(O100+N101)</f>
      </c>
      <c r="O100" s="2">
        <f>C100*$G$151/G101</f>
      </c>
      <c r="P100" s="2">
        <f>(K101-K100+O100)/K100</f>
      </c>
      <c r="Q100" s="2">
        <f>LN(1+P100)</f>
      </c>
      <c r="R100" s="2">
        <f>D100*$G$151/G101</f>
      </c>
      <c r="S100" s="2">
        <f>K100/R99</f>
      </c>
      <c r="T100" s="2">
        <f>AVERAGE(R91:R100)</f>
      </c>
      <c r="U100" s="2">
        <f>K100/T99</f>
      </c>
      <c r="V100" s="1"/>
      <c r="W100" s="1"/>
      <c r="X100" s="1"/>
      <c r="Y100" s="1"/>
      <c r="Z100" s="1"/>
      <c r="AA100" s="1"/>
      <c r="AB100" s="1"/>
    </row>
    <row x14ac:dyDescent="0.25" r="101" customHeight="1" ht="18.75">
      <c r="A101" s="15">
        <v>1963</v>
      </c>
      <c r="B101" s="2">
        <v>65.06</v>
      </c>
      <c r="C101" s="2">
        <v>2.28</v>
      </c>
      <c r="D101" s="2">
        <v>4.02</v>
      </c>
      <c r="E101" s="2">
        <v>3.5</v>
      </c>
      <c r="F101" s="2">
        <v>3.83</v>
      </c>
      <c r="G101" s="2">
        <v>30.4</v>
      </c>
      <c r="H101" s="2">
        <f>(1+E101/100)*G101/G102</f>
      </c>
      <c r="I101" s="2">
        <f>Consumption!G79</f>
      </c>
      <c r="J101" s="15">
        <f>J100+1</f>
      </c>
      <c r="K101" s="2">
        <f>B101*$G$151/G101</f>
      </c>
      <c r="L101" s="2">
        <f>O101+L102/(1+Calculations!$E$3)</f>
      </c>
      <c r="M101" s="2">
        <f>O101+M102/(H101+Calculations!$E$3-Calculations!$E$1+1)</f>
      </c>
      <c r="N101" s="2">
        <f>(I101/I102)^4*(O101+N102)</f>
      </c>
      <c r="O101" s="2">
        <f>C101*$G$151/G102</f>
      </c>
      <c r="P101" s="2">
        <f>(K102-K101+O101)/K101</f>
      </c>
      <c r="Q101" s="2">
        <f>LN(1+P101)</f>
      </c>
      <c r="R101" s="2">
        <f>D101*$G$151/G102</f>
      </c>
      <c r="S101" s="2">
        <f>K101/R100</f>
      </c>
      <c r="T101" s="2">
        <f>AVERAGE(R92:R101)</f>
      </c>
      <c r="U101" s="2">
        <f>K101/T100</f>
      </c>
      <c r="V101" s="1"/>
      <c r="W101" s="1"/>
      <c r="X101" s="1"/>
      <c r="Y101" s="1"/>
      <c r="Z101" s="1"/>
      <c r="AA101" s="1"/>
      <c r="AB101" s="1"/>
    </row>
    <row x14ac:dyDescent="0.25" r="102" customHeight="1" ht="18.75">
      <c r="A102" s="15">
        <v>1964</v>
      </c>
      <c r="B102" s="2">
        <v>76.45</v>
      </c>
      <c r="C102" s="2">
        <v>2.5</v>
      </c>
      <c r="D102" s="2">
        <v>4.55</v>
      </c>
      <c r="E102" s="2">
        <v>4.09</v>
      </c>
      <c r="F102" s="2">
        <v>4.17</v>
      </c>
      <c r="G102" s="2">
        <v>30.9</v>
      </c>
      <c r="H102" s="2">
        <f>(1+E102/100)*G102/G103</f>
      </c>
      <c r="I102" s="2">
        <f>Consumption!G80</f>
      </c>
      <c r="J102" s="15">
        <f>J101+1</f>
      </c>
      <c r="K102" s="2">
        <f>B102*$G$151/G102</f>
      </c>
      <c r="L102" s="2">
        <f>O102+L103/(1+Calculations!$E$3)</f>
      </c>
      <c r="M102" s="2">
        <f>O102+M103/(H102+Calculations!$E$3-Calculations!$E$1+1)</f>
      </c>
      <c r="N102" s="2">
        <f>(I102/I103)^4*(O102+N103)</f>
      </c>
      <c r="O102" s="2">
        <f>C102*$G$151/G103</f>
      </c>
      <c r="P102" s="2">
        <f>(K103-K102+O102)/K102</f>
      </c>
      <c r="Q102" s="2">
        <f>LN(1+P102)</f>
      </c>
      <c r="R102" s="2">
        <f>D102*$G$151/G103</f>
      </c>
      <c r="S102" s="2">
        <f>K102/R101</f>
      </c>
      <c r="T102" s="2">
        <f>AVERAGE(R93:R102)</f>
      </c>
      <c r="U102" s="2">
        <f>K102/T101</f>
      </c>
      <c r="V102" s="1"/>
      <c r="W102" s="1"/>
      <c r="X102" s="1"/>
      <c r="Y102" s="1"/>
      <c r="Z102" s="1"/>
      <c r="AA102" s="1"/>
      <c r="AB102" s="1"/>
    </row>
    <row x14ac:dyDescent="0.25" r="103" customHeight="1" ht="18.75">
      <c r="A103" s="15">
        <v>1965</v>
      </c>
      <c r="B103" s="2">
        <v>86.12</v>
      </c>
      <c r="C103" s="2">
        <v>2.72</v>
      </c>
      <c r="D103" s="2">
        <v>5.19</v>
      </c>
      <c r="E103" s="2">
        <v>4.46</v>
      </c>
      <c r="F103" s="2">
        <v>4.19</v>
      </c>
      <c r="G103" s="2">
        <v>31.2</v>
      </c>
      <c r="H103" s="2">
        <f>(1+E103/100)*G103/G104</f>
      </c>
      <c r="I103" s="2">
        <f>Consumption!G81</f>
      </c>
      <c r="J103" s="15">
        <f>J102+1</f>
      </c>
      <c r="K103" s="2">
        <f>B103*$G$151/G103</f>
      </c>
      <c r="L103" s="2">
        <f>O103+L104/(1+Calculations!$E$3)</f>
      </c>
      <c r="M103" s="2">
        <f>O103+M104/(H103+Calculations!$E$3-Calculations!$E$1+1)</f>
      </c>
      <c r="N103" s="2">
        <f>(I103/I104)^4*(O103+N104)</f>
      </c>
      <c r="O103" s="2">
        <f>C103*$G$151/G104</f>
      </c>
      <c r="P103" s="2">
        <f>(K104-K103+O103)/K103</f>
      </c>
      <c r="Q103" s="2">
        <f>LN(1+P103)</f>
      </c>
      <c r="R103" s="2">
        <f>D103*$G$151/G104</f>
      </c>
      <c r="S103" s="2">
        <f>K103/R102</f>
      </c>
      <c r="T103" s="2">
        <f>AVERAGE(R94:R103)</f>
      </c>
      <c r="U103" s="2">
        <f>K103/T102</f>
      </c>
      <c r="V103" s="1"/>
      <c r="W103" s="1"/>
      <c r="X103" s="1"/>
      <c r="Y103" s="1"/>
      <c r="Z103" s="1"/>
      <c r="AA103" s="1"/>
      <c r="AB103" s="1"/>
    </row>
    <row x14ac:dyDescent="0.25" r="104" customHeight="1" ht="18.75">
      <c r="A104" s="15">
        <v>1966</v>
      </c>
      <c r="B104" s="2">
        <v>93.32</v>
      </c>
      <c r="C104" s="2">
        <v>2.87</v>
      </c>
      <c r="D104" s="2">
        <v>5.55</v>
      </c>
      <c r="E104" s="2">
        <v>5.44</v>
      </c>
      <c r="F104" s="2">
        <v>4.61</v>
      </c>
      <c r="G104" s="2">
        <v>31.8</v>
      </c>
      <c r="H104" s="2">
        <f>(1+E104/100)*G104/G105</f>
      </c>
      <c r="I104" s="2">
        <f>Consumption!G82</f>
      </c>
      <c r="J104" s="15">
        <f>J103+1</f>
      </c>
      <c r="K104" s="2">
        <f>B104*$G$151/G104</f>
      </c>
      <c r="L104" s="2">
        <f>O104+L105/(1+Calculations!$E$3)</f>
      </c>
      <c r="M104" s="2">
        <f>O104+M105/(H104+Calculations!$E$3-Calculations!$E$1+1)</f>
      </c>
      <c r="N104" s="2">
        <f>(I104/I105)^4*(O104+N105)</f>
      </c>
      <c r="O104" s="2">
        <f>C104*$G$151/G105</f>
      </c>
      <c r="P104" s="2">
        <f>(K105-K104+O104)/K104</f>
      </c>
      <c r="Q104" s="2">
        <f>LN(1+P104)</f>
      </c>
      <c r="R104" s="2">
        <f>D104*$G$151/G105</f>
      </c>
      <c r="S104" s="2">
        <f>K104/R103</f>
      </c>
      <c r="T104" s="2">
        <f>AVERAGE(R95:R104)</f>
      </c>
      <c r="U104" s="2">
        <f>K104/T103</f>
      </c>
      <c r="V104" s="1"/>
      <c r="W104" s="1"/>
      <c r="X104" s="1"/>
      <c r="Y104" s="1"/>
      <c r="Z104" s="1"/>
      <c r="AA104" s="1"/>
      <c r="AB104" s="1"/>
    </row>
    <row x14ac:dyDescent="0.25" r="105" customHeight="1" ht="18.75">
      <c r="A105" s="15">
        <v>1967</v>
      </c>
      <c r="B105" s="2">
        <v>84.45</v>
      </c>
      <c r="C105" s="2">
        <v>2.92</v>
      </c>
      <c r="D105" s="2">
        <v>5.33</v>
      </c>
      <c r="E105" s="2">
        <v>5.55</v>
      </c>
      <c r="F105" s="2">
        <v>4.58</v>
      </c>
      <c r="G105" s="2">
        <v>32.9</v>
      </c>
      <c r="H105" s="2">
        <f>(1+E105/100)*G105/G106</f>
      </c>
      <c r="I105" s="2">
        <f>Consumption!G83</f>
      </c>
      <c r="J105" s="15">
        <f>J104+1</f>
      </c>
      <c r="K105" s="2">
        <f>B105*$G$151/G105</f>
      </c>
      <c r="L105" s="2">
        <f>O105+L106/(1+Calculations!$E$3)</f>
      </c>
      <c r="M105" s="2">
        <f>O105+M106/(H105+Calculations!$E$3-Calculations!$E$1+1)</f>
      </c>
      <c r="N105" s="2">
        <f>(I105/I106)^4*(O105+N106)</f>
      </c>
      <c r="O105" s="2">
        <f>C105*$G$151/G106</f>
      </c>
      <c r="P105" s="2">
        <f>(K106-K105+O105)/K105</f>
      </c>
      <c r="Q105" s="2">
        <f>LN(1+P105)</f>
      </c>
      <c r="R105" s="2">
        <f>D105*$G$151/G106</f>
      </c>
      <c r="S105" s="2">
        <f>K105/R104</f>
      </c>
      <c r="T105" s="2">
        <f>AVERAGE(R96:R105)</f>
      </c>
      <c r="U105" s="2">
        <f>K105/T104</f>
      </c>
      <c r="V105" s="1"/>
      <c r="W105" s="1"/>
      <c r="X105" s="1"/>
      <c r="Y105" s="1"/>
      <c r="Z105" s="1"/>
      <c r="AA105" s="1"/>
      <c r="AB105" s="1"/>
    </row>
    <row x14ac:dyDescent="0.25" r="106" customHeight="1" ht="18.75">
      <c r="A106" s="15">
        <v>1968</v>
      </c>
      <c r="B106" s="2">
        <v>95.04</v>
      </c>
      <c r="C106" s="2">
        <v>3.07</v>
      </c>
      <c r="D106" s="2">
        <v>5.76</v>
      </c>
      <c r="E106" s="2">
        <v>6.17</v>
      </c>
      <c r="F106" s="2">
        <v>5.53</v>
      </c>
      <c r="G106" s="2">
        <v>34.1</v>
      </c>
      <c r="H106" s="2">
        <f>(1+E106/100)*G106/G107</f>
      </c>
      <c r="I106" s="2">
        <f>Consumption!G84</f>
      </c>
      <c r="J106" s="15">
        <f>J105+1</f>
      </c>
      <c r="K106" s="2">
        <f>B106*$G$151/G106</f>
      </c>
      <c r="L106" s="2">
        <f>O106+L107/(1+Calculations!$E$3)</f>
      </c>
      <c r="M106" s="2">
        <f>O106+M107/(H106+Calculations!$E$3-Calculations!$E$1+1)</f>
      </c>
      <c r="N106" s="2">
        <f>(I106/I107)^4*(O106+N107)</f>
      </c>
      <c r="O106" s="2">
        <f>C106*$G$151/G107</f>
      </c>
      <c r="P106" s="2">
        <f>(K107-K106+O106)/K106</f>
      </c>
      <c r="Q106" s="2">
        <f>LN(1+P106)</f>
      </c>
      <c r="R106" s="2">
        <f>D106*$G$151/G107</f>
      </c>
      <c r="S106" s="2">
        <f>K106/R105</f>
      </c>
      <c r="T106" s="2">
        <f>AVERAGE(R97:R106)</f>
      </c>
      <c r="U106" s="2">
        <f>K106/T105</f>
      </c>
      <c r="V106" s="1"/>
      <c r="W106" s="1"/>
      <c r="X106" s="1"/>
      <c r="Y106" s="1"/>
      <c r="Z106" s="1"/>
      <c r="AA106" s="1"/>
      <c r="AB106" s="1"/>
    </row>
    <row x14ac:dyDescent="0.25" r="107" customHeight="1" ht="18.75">
      <c r="A107" s="15">
        <v>1969</v>
      </c>
      <c r="B107" s="2">
        <v>102.04</v>
      </c>
      <c r="C107" s="2">
        <v>3.16</v>
      </c>
      <c r="D107" s="2">
        <v>5.78</v>
      </c>
      <c r="E107" s="2">
        <v>8.05</v>
      </c>
      <c r="F107" s="2">
        <v>6.04</v>
      </c>
      <c r="G107" s="2">
        <v>35.6</v>
      </c>
      <c r="H107" s="2">
        <f>(1+E107/100)*G107/G108</f>
      </c>
      <c r="I107" s="2">
        <f>Consumption!G85</f>
      </c>
      <c r="J107" s="15">
        <f>J106+1</f>
      </c>
      <c r="K107" s="2">
        <f>B107*$G$151/G107</f>
      </c>
      <c r="L107" s="2">
        <f>O107+L108/(1+Calculations!$E$3)</f>
      </c>
      <c r="M107" s="2">
        <f>O107+M108/(H107+Calculations!$E$3-Calculations!$E$1+1)</f>
      </c>
      <c r="N107" s="2">
        <f>(I107/I108)^4*(O107+N108)</f>
      </c>
      <c r="O107" s="2">
        <f>C107*$G$151/G108</f>
      </c>
      <c r="P107" s="2">
        <f>(K108-K107+O107)/K107</f>
      </c>
      <c r="Q107" s="2">
        <f>LN(1+P107)</f>
      </c>
      <c r="R107" s="2">
        <f>D107*$G$151/G108</f>
      </c>
      <c r="S107" s="2">
        <f>K107/R106</f>
      </c>
      <c r="T107" s="2">
        <f>AVERAGE(R98:R107)</f>
      </c>
      <c r="U107" s="2">
        <f>K107/T106</f>
      </c>
      <c r="V107" s="1"/>
      <c r="W107" s="1"/>
      <c r="X107" s="1"/>
      <c r="Y107" s="1"/>
      <c r="Z107" s="1"/>
      <c r="AA107" s="1"/>
      <c r="AB107" s="1"/>
    </row>
    <row x14ac:dyDescent="0.25" r="108" customHeight="1" ht="18.75">
      <c r="A108" s="15">
        <v>1970</v>
      </c>
      <c r="B108" s="2">
        <v>90.31</v>
      </c>
      <c r="C108" s="2">
        <v>3.14</v>
      </c>
      <c r="D108" s="2">
        <v>5.13</v>
      </c>
      <c r="E108" s="2">
        <v>9.11</v>
      </c>
      <c r="F108" s="2">
        <v>7.79</v>
      </c>
      <c r="G108" s="2">
        <v>37.8</v>
      </c>
      <c r="H108" s="2">
        <f>(1+E108/100)*G108/G109</f>
      </c>
      <c r="I108" s="2">
        <f>Consumption!G86</f>
      </c>
      <c r="J108" s="15">
        <f>J107+1</f>
      </c>
      <c r="K108" s="2">
        <f>B108*$G$151/G108</f>
      </c>
      <c r="L108" s="2">
        <f>O108+L109/(1+Calculations!$E$3)</f>
      </c>
      <c r="M108" s="2">
        <f>O108+M109/(H108+Calculations!$E$3-Calculations!$E$1+1)</f>
      </c>
      <c r="N108" s="2">
        <f>(I108/I109)^4*(O108+N109)</f>
      </c>
      <c r="O108" s="2">
        <f>C108*$G$151/G109</f>
      </c>
      <c r="P108" s="2">
        <f>(K109-K108+O108)/K108</f>
      </c>
      <c r="Q108" s="2">
        <f>LN(1+P108)</f>
      </c>
      <c r="R108" s="2">
        <f>D108*$G$151/G109</f>
      </c>
      <c r="S108" s="2">
        <f>K108/R107</f>
      </c>
      <c r="T108" s="2">
        <f>AVERAGE(R99:R108)</f>
      </c>
      <c r="U108" s="2">
        <f>K108/T107</f>
      </c>
      <c r="V108" s="1"/>
      <c r="W108" s="1"/>
      <c r="X108" s="1"/>
      <c r="Y108" s="1"/>
      <c r="Z108" s="1"/>
      <c r="AA108" s="1"/>
      <c r="AB108" s="1"/>
    </row>
    <row x14ac:dyDescent="0.25" r="109" customHeight="1" ht="18.75">
      <c r="A109" s="15">
        <v>1971</v>
      </c>
      <c r="B109" s="2">
        <v>93.49</v>
      </c>
      <c r="C109" s="2">
        <v>3.07</v>
      </c>
      <c r="D109" s="2">
        <v>5.7</v>
      </c>
      <c r="E109" s="2">
        <v>5.66</v>
      </c>
      <c r="F109" s="2">
        <v>6.24</v>
      </c>
      <c r="G109" s="2">
        <v>39.8</v>
      </c>
      <c r="H109" s="2">
        <f>(1+E109/100)*G109/G110</f>
      </c>
      <c r="I109" s="2">
        <f>Consumption!G87</f>
      </c>
      <c r="J109" s="15">
        <f>J108+1</f>
      </c>
      <c r="K109" s="2">
        <f>B109*$G$151/G109</f>
      </c>
      <c r="L109" s="2">
        <f>O109+L110/(1+Calculations!$E$3)</f>
      </c>
      <c r="M109" s="2">
        <f>O109+M110/(H109+Calculations!$E$3-Calculations!$E$1+1)</f>
      </c>
      <c r="N109" s="2">
        <f>(I109/I110)^4*(O109+N110)</f>
      </c>
      <c r="O109" s="2">
        <f>C109*$G$151/G110</f>
      </c>
      <c r="P109" s="2">
        <f>(K110-K109+O109)/K109</f>
      </c>
      <c r="Q109" s="2">
        <f>LN(1+P109)</f>
      </c>
      <c r="R109" s="2">
        <f>D109*$G$151/G110</f>
      </c>
      <c r="S109" s="2">
        <f>K109/R108</f>
      </c>
      <c r="T109" s="2">
        <f>AVERAGE(R100:R109)</f>
      </c>
      <c r="U109" s="2">
        <f>K109/T108</f>
      </c>
      <c r="V109" s="1"/>
      <c r="W109" s="1"/>
      <c r="X109" s="1"/>
      <c r="Y109" s="1"/>
      <c r="Z109" s="1"/>
      <c r="AA109" s="1"/>
      <c r="AB109" s="1"/>
    </row>
    <row x14ac:dyDescent="0.25" r="110" customHeight="1" ht="18.75">
      <c r="A110" s="15">
        <v>1972</v>
      </c>
      <c r="B110" s="2">
        <v>103.3</v>
      </c>
      <c r="C110" s="2">
        <v>3.15</v>
      </c>
      <c r="D110" s="2">
        <v>6.42</v>
      </c>
      <c r="E110" s="2">
        <v>4.62</v>
      </c>
      <c r="F110" s="2">
        <v>5.95</v>
      </c>
      <c r="G110" s="2">
        <v>41.1</v>
      </c>
      <c r="H110" s="2">
        <f>(1+E110/100)*G110/G111</f>
      </c>
      <c r="I110" s="2">
        <f>Consumption!G88</f>
      </c>
      <c r="J110" s="15">
        <f>J109+1</f>
      </c>
      <c r="K110" s="2">
        <f>B110*$G$151/G110</f>
      </c>
      <c r="L110" s="2">
        <f>O110+L111/(1+Calculations!$E$3)</f>
      </c>
      <c r="M110" s="2">
        <f>O110+M111/(H110+Calculations!$E$3-Calculations!$E$1+1)</f>
      </c>
      <c r="N110" s="2">
        <f>(I110/I111)^4*(O110+N111)</f>
      </c>
      <c r="O110" s="2">
        <f>C110*$G$151/G111</f>
      </c>
      <c r="P110" s="2">
        <f>(K111-K110+O110)/K110</f>
      </c>
      <c r="Q110" s="2">
        <f>LN(1+P110)</f>
      </c>
      <c r="R110" s="2">
        <f>D110*$G$151/G111</f>
      </c>
      <c r="S110" s="2">
        <f>K110/R109</f>
      </c>
      <c r="T110" s="2">
        <f>AVERAGE(R101:R110)</f>
      </c>
      <c r="U110" s="2">
        <f>K110/T109</f>
      </c>
      <c r="V110" s="1"/>
      <c r="W110" s="1"/>
      <c r="X110" s="1"/>
      <c r="Y110" s="1"/>
      <c r="Z110" s="1"/>
      <c r="AA110" s="1"/>
      <c r="AB110" s="1"/>
    </row>
    <row x14ac:dyDescent="0.25" r="111" customHeight="1" ht="18.75">
      <c r="A111" s="15">
        <v>1973</v>
      </c>
      <c r="B111" s="2">
        <v>118.42</v>
      </c>
      <c r="C111" s="2">
        <v>3.38</v>
      </c>
      <c r="D111" s="2">
        <v>8.16</v>
      </c>
      <c r="E111" s="2">
        <v>7.93</v>
      </c>
      <c r="F111" s="2">
        <v>6.46</v>
      </c>
      <c r="G111" s="2">
        <v>42.6</v>
      </c>
      <c r="H111" s="2">
        <f>(1+E111/100)*G111/G112</f>
      </c>
      <c r="I111" s="2">
        <f>Consumption!G89</f>
      </c>
      <c r="J111" s="15">
        <f>J110+1</f>
      </c>
      <c r="K111" s="2">
        <f>B111*$G$151/G111</f>
      </c>
      <c r="L111" s="2">
        <f>O111+L112/(1+Calculations!$E$3)</f>
      </c>
      <c r="M111" s="2">
        <f>O111+M112/(H111+Calculations!$E$3-Calculations!$E$1+1)</f>
      </c>
      <c r="N111" s="2">
        <f>(I111/I112)^4*(O111+N112)</f>
      </c>
      <c r="O111" s="2">
        <f>C111*$G$151/G112</f>
      </c>
      <c r="P111" s="2">
        <f>(K112-K111+O111)/K111</f>
      </c>
      <c r="Q111" s="2">
        <f>LN(1+P111)</f>
      </c>
      <c r="R111" s="2">
        <f>D111*$G$151/G112</f>
      </c>
      <c r="S111" s="2">
        <f>K111/R110</f>
      </c>
      <c r="T111" s="2">
        <f>AVERAGE(R102:R111)</f>
      </c>
      <c r="U111" s="2">
        <f>K111/T110</f>
      </c>
      <c r="V111" s="1"/>
      <c r="W111" s="1"/>
      <c r="X111" s="1"/>
      <c r="Y111" s="1"/>
      <c r="Z111" s="1"/>
      <c r="AA111" s="1"/>
      <c r="AB111" s="1"/>
    </row>
    <row x14ac:dyDescent="0.25" r="112" customHeight="1" ht="18.75">
      <c r="A112" s="15">
        <v>1974</v>
      </c>
      <c r="B112" s="2">
        <v>96.11</v>
      </c>
      <c r="C112" s="2">
        <v>3.6</v>
      </c>
      <c r="D112" s="2">
        <v>8.89</v>
      </c>
      <c r="E112" s="2">
        <v>11.03</v>
      </c>
      <c r="F112" s="2">
        <v>6.99</v>
      </c>
      <c r="G112" s="2">
        <v>46.6</v>
      </c>
      <c r="H112" s="2">
        <f>(1+E112/100)*G112/G113</f>
      </c>
      <c r="I112" s="2">
        <f>Consumption!G90</f>
      </c>
      <c r="J112" s="15">
        <f>J111+1</f>
      </c>
      <c r="K112" s="2">
        <f>B112*$G$151/G112</f>
      </c>
      <c r="L112" s="2">
        <f>O112+L113/(1+Calculations!$E$3)</f>
      </c>
      <c r="M112" s="2">
        <f>O112+M113/(H112+Calculations!$E$3-Calculations!$E$1+1)</f>
      </c>
      <c r="N112" s="2">
        <f>(I112/I113)^4*(O112+N113)</f>
      </c>
      <c r="O112" s="2">
        <f>C112*$G$151/G113</f>
      </c>
      <c r="P112" s="2">
        <f>(K113-K112+O112)/K112</f>
      </c>
      <c r="Q112" s="2">
        <f>LN(1+P112)</f>
      </c>
      <c r="R112" s="2">
        <f>D112*$G$151/G113</f>
      </c>
      <c r="S112" s="2">
        <f>K112/R111</f>
      </c>
      <c r="T112" s="2">
        <f>AVERAGE(R103:R112)</f>
      </c>
      <c r="U112" s="2">
        <f>K112/T111</f>
      </c>
      <c r="V112" s="1"/>
      <c r="W112" s="1"/>
      <c r="X112" s="1"/>
      <c r="Y112" s="1"/>
      <c r="Z112" s="1"/>
      <c r="AA112" s="1"/>
      <c r="AB112" s="1"/>
    </row>
    <row x14ac:dyDescent="0.25" r="113" customHeight="1" ht="18.75">
      <c r="A113" s="15">
        <v>1975</v>
      </c>
      <c r="B113" s="2">
        <v>72.56</v>
      </c>
      <c r="C113" s="2">
        <v>3.68</v>
      </c>
      <c r="D113" s="2">
        <v>7.96</v>
      </c>
      <c r="E113" s="2">
        <v>7.24</v>
      </c>
      <c r="F113" s="2">
        <v>7.5</v>
      </c>
      <c r="G113" s="2">
        <v>52.1</v>
      </c>
      <c r="H113" s="2">
        <f>(1+E113/100)*G113/G114</f>
      </c>
      <c r="I113" s="2">
        <f>Consumption!G91</f>
      </c>
      <c r="J113" s="15">
        <f>J112+1</f>
      </c>
      <c r="K113" s="2">
        <f>B113*$G$151/G113</f>
      </c>
      <c r="L113" s="2">
        <f>O113+L114/(1+Calculations!$E$3)</f>
      </c>
      <c r="M113" s="2">
        <f>O113+M114/(H113+Calculations!$E$3-Calculations!$E$1+1)</f>
      </c>
      <c r="N113" s="2">
        <f>(I113/I114)^4*(O113+N114)</f>
      </c>
      <c r="O113" s="2">
        <f>C113*$G$151/G114</f>
      </c>
      <c r="P113" s="2">
        <f>(K114-K113+O113)/K113</f>
      </c>
      <c r="Q113" s="2">
        <f>LN(1+P113)</f>
      </c>
      <c r="R113" s="2">
        <f>D113*$G$151/G114</f>
      </c>
      <c r="S113" s="2">
        <f>K113/R112</f>
      </c>
      <c r="T113" s="2">
        <f>AVERAGE(R104:R113)</f>
      </c>
      <c r="U113" s="2">
        <f>K113/T112</f>
      </c>
      <c r="V113" s="1"/>
      <c r="W113" s="1"/>
      <c r="X113" s="1"/>
      <c r="Y113" s="1"/>
      <c r="Z113" s="1"/>
      <c r="AA113" s="1"/>
      <c r="AB113" s="1"/>
    </row>
    <row x14ac:dyDescent="0.25" r="114" customHeight="1" ht="18.75">
      <c r="A114" s="15">
        <v>1976</v>
      </c>
      <c r="B114" s="2">
        <v>96.86</v>
      </c>
      <c r="C114" s="2">
        <v>4.05</v>
      </c>
      <c r="D114" s="2">
        <v>9.91</v>
      </c>
      <c r="E114" s="2">
        <v>5.7</v>
      </c>
      <c r="F114" s="2">
        <v>7.74</v>
      </c>
      <c r="G114" s="2">
        <v>55.6</v>
      </c>
      <c r="H114" s="2">
        <f>(1+E114/100)*G114/G115</f>
      </c>
      <c r="I114" s="2">
        <f>Consumption!G92</f>
      </c>
      <c r="J114" s="15">
        <f>J113+1</f>
      </c>
      <c r="K114" s="2">
        <f>B114*$G$151/G114</f>
      </c>
      <c r="L114" s="2">
        <f>O114+L115/(1+Calculations!$E$3)</f>
      </c>
      <c r="M114" s="2">
        <f>O114+M115/(H114+Calculations!$E$3-Calculations!$E$1+1)</f>
      </c>
      <c r="N114" s="2">
        <f>(I114/I115)^4*(O114+N115)</f>
      </c>
      <c r="O114" s="2">
        <f>C114*$G$151/G115</f>
      </c>
      <c r="P114" s="2">
        <f>(K115-K114+O114)/K114</f>
      </c>
      <c r="Q114" s="2">
        <f>LN(1+P114)</f>
      </c>
      <c r="R114" s="2">
        <f>D114*$G$151/G115</f>
      </c>
      <c r="S114" s="2">
        <f>K114/R113</f>
      </c>
      <c r="T114" s="2">
        <f>AVERAGE(R105:R114)</f>
      </c>
      <c r="U114" s="2">
        <f>K114/T113</f>
      </c>
      <c r="V114" s="1"/>
      <c r="W114" s="1"/>
      <c r="X114" s="1"/>
      <c r="Y114" s="1"/>
      <c r="Z114" s="1"/>
      <c r="AA114" s="1"/>
      <c r="AB114" s="1"/>
    </row>
    <row x14ac:dyDescent="0.25" r="115" customHeight="1" ht="18.75">
      <c r="A115" s="15">
        <v>1977</v>
      </c>
      <c r="B115" s="2">
        <v>103.81</v>
      </c>
      <c r="C115" s="2">
        <v>4.67</v>
      </c>
      <c r="D115" s="2">
        <v>10.89</v>
      </c>
      <c r="E115" s="2">
        <v>5.28</v>
      </c>
      <c r="F115" s="2">
        <v>7.21</v>
      </c>
      <c r="G115" s="2">
        <v>58.5</v>
      </c>
      <c r="H115" s="2">
        <f>(1+E115/100)*G115/G116</f>
      </c>
      <c r="I115" s="2">
        <f>Consumption!G93</f>
      </c>
      <c r="J115" s="15">
        <f>J114+1</f>
      </c>
      <c r="K115" s="2">
        <f>B115*$G$151/G115</f>
      </c>
      <c r="L115" s="2">
        <f>O115+L116/(1+Calculations!$E$3)</f>
      </c>
      <c r="M115" s="2">
        <f>O115+M116/(H115+Calculations!$E$3-Calculations!$E$1+1)</f>
      </c>
      <c r="N115" s="2">
        <f>(I115/I116)^4*(O115+N116)</f>
      </c>
      <c r="O115" s="2">
        <f>C115*$G$151/G116</f>
      </c>
      <c r="P115" s="2">
        <f>(K116-K115+O115)/K115</f>
      </c>
      <c r="Q115" s="2">
        <f>LN(1+P115)</f>
      </c>
      <c r="R115" s="2">
        <f>D115*$G$151/G116</f>
      </c>
      <c r="S115" s="2">
        <f>K115/R114</f>
      </c>
      <c r="T115" s="2">
        <f>AVERAGE(R106:R115)</f>
      </c>
      <c r="U115" s="2">
        <f>K115/T114</f>
      </c>
      <c r="V115" s="1"/>
      <c r="W115" s="1"/>
      <c r="X115" s="1"/>
      <c r="Y115" s="1"/>
      <c r="Z115" s="1"/>
      <c r="AA115" s="1"/>
      <c r="AB115" s="1"/>
    </row>
    <row x14ac:dyDescent="0.25" r="116" customHeight="1" ht="18.75">
      <c r="A116" s="15">
        <v>1978</v>
      </c>
      <c r="B116" s="2">
        <v>90.25</v>
      </c>
      <c r="C116" s="2">
        <v>5.07</v>
      </c>
      <c r="D116" s="2">
        <v>12.33</v>
      </c>
      <c r="E116" s="2">
        <v>7.78</v>
      </c>
      <c r="F116" s="2">
        <v>7.96</v>
      </c>
      <c r="G116" s="2">
        <v>62.5</v>
      </c>
      <c r="H116" s="2">
        <f>(1+E116/100)*G116/G117</f>
      </c>
      <c r="I116" s="2">
        <f>Consumption!G94</f>
      </c>
      <c r="J116" s="15">
        <f>J115+1</f>
      </c>
      <c r="K116" s="2">
        <f>B116*$G$151/G116</f>
      </c>
      <c r="L116" s="2">
        <f>O116+L117/(1+Calculations!$E$3)</f>
      </c>
      <c r="M116" s="2">
        <f>O116+M117/(H116+Calculations!$E$3-Calculations!$E$1+1)</f>
      </c>
      <c r="N116" s="2">
        <f>(I116/I117)^4*(O116+N117)</f>
      </c>
      <c r="O116" s="2">
        <f>C116*$G$151/G117</f>
      </c>
      <c r="P116" s="2">
        <f>(K117-K116+O116)/K116</f>
      </c>
      <c r="Q116" s="2">
        <f>LN(1+P116)</f>
      </c>
      <c r="R116" s="2">
        <f>D116*$G$151/G117</f>
      </c>
      <c r="S116" s="2">
        <f>K116/R115</f>
      </c>
      <c r="T116" s="2">
        <f>AVERAGE(R107:R116)</f>
      </c>
      <c r="U116" s="2">
        <f>K116/T115</f>
      </c>
      <c r="V116" s="1"/>
      <c r="W116" s="1"/>
      <c r="X116" s="1"/>
      <c r="Y116" s="1"/>
      <c r="Z116" s="1"/>
      <c r="AA116" s="1"/>
      <c r="AB116" s="1"/>
    </row>
    <row x14ac:dyDescent="0.25" r="117" customHeight="1" ht="18.75">
      <c r="A117" s="15">
        <v>1979</v>
      </c>
      <c r="B117" s="2">
        <v>99.71</v>
      </c>
      <c r="C117" s="2">
        <v>5.65</v>
      </c>
      <c r="D117" s="2">
        <v>14.86</v>
      </c>
      <c r="E117" s="2">
        <v>10.88</v>
      </c>
      <c r="F117" s="2">
        <v>9.1</v>
      </c>
      <c r="G117" s="2">
        <v>68.3</v>
      </c>
      <c r="H117" s="2">
        <f>(1+E117/100)*G117/G118</f>
      </c>
      <c r="I117" s="2">
        <f>Consumption!G95</f>
      </c>
      <c r="J117" s="15">
        <f>J116+1</f>
      </c>
      <c r="K117" s="2">
        <f>B117*$G$151/G117</f>
      </c>
      <c r="L117" s="2">
        <f>O117+L118/(1+Calculations!$E$3)</f>
      </c>
      <c r="M117" s="2">
        <f>O117+M118/(H117+Calculations!$E$3-Calculations!$E$1+1)</f>
      </c>
      <c r="N117" s="2">
        <f>(I117/I118)^4*(O117+N118)</f>
      </c>
      <c r="O117" s="2">
        <f>C117*$G$151/G118</f>
      </c>
      <c r="P117" s="2">
        <f>(K118-K117+O117)/K117</f>
      </c>
      <c r="Q117" s="2">
        <f>LN(1+P117)</f>
      </c>
      <c r="R117" s="2">
        <f>D117*$G$151/G118</f>
      </c>
      <c r="S117" s="2">
        <f>K117/R116</f>
      </c>
      <c r="T117" s="2">
        <f>AVERAGE(R108:R117)</f>
      </c>
      <c r="U117" s="2">
        <f>K117/T116</f>
      </c>
      <c r="V117" s="1"/>
      <c r="W117" s="1"/>
      <c r="X117" s="1"/>
      <c r="Y117" s="1"/>
      <c r="Z117" s="1"/>
      <c r="AA117" s="1"/>
      <c r="AB117" s="1"/>
    </row>
    <row x14ac:dyDescent="0.25" r="118" customHeight="1" ht="18.75">
      <c r="A118" s="15">
        <v>1980</v>
      </c>
      <c r="B118" s="2">
        <v>110.87</v>
      </c>
      <c r="C118" s="2">
        <v>6.16</v>
      </c>
      <c r="D118" s="2">
        <v>14.82</v>
      </c>
      <c r="E118" s="2">
        <v>11.37</v>
      </c>
      <c r="F118" s="2">
        <v>10.8</v>
      </c>
      <c r="G118" s="2">
        <v>77.8</v>
      </c>
      <c r="H118" s="2">
        <f>(1+E118/100)*G118/G119</f>
      </c>
      <c r="I118" s="2">
        <f>Consumption!G96</f>
      </c>
      <c r="J118" s="15">
        <f>J117+1</f>
      </c>
      <c r="K118" s="2">
        <f>B118*$G$151/G118</f>
      </c>
      <c r="L118" s="2">
        <f>O118+L119/(1+Calculations!$E$3)</f>
      </c>
      <c r="M118" s="2">
        <f>O118+M119/(H118+Calculations!$E$3-Calculations!$E$1+1)</f>
      </c>
      <c r="N118" s="2">
        <f>(I118/I119)^4*(O118+N119)</f>
      </c>
      <c r="O118" s="2">
        <f>C118*$G$151/G119</f>
      </c>
      <c r="P118" s="2">
        <f>(K119-K118+O118)/K118</f>
      </c>
      <c r="Q118" s="2">
        <f>LN(1+P118)</f>
      </c>
      <c r="R118" s="2">
        <f>D118*$G$151/G119</f>
      </c>
      <c r="S118" s="2">
        <f>K118/R117</f>
      </c>
      <c r="T118" s="2">
        <f>AVERAGE(R109:R118)</f>
      </c>
      <c r="U118" s="2">
        <f>K118/T117</f>
      </c>
      <c r="V118" s="1"/>
      <c r="W118" s="1"/>
      <c r="X118" s="1"/>
      <c r="Y118" s="1"/>
      <c r="Z118" s="1"/>
      <c r="AA118" s="1"/>
      <c r="AB118" s="1"/>
    </row>
    <row x14ac:dyDescent="0.25" r="119" customHeight="1" ht="18.75">
      <c r="A119" s="15">
        <v>1981</v>
      </c>
      <c r="B119" s="2">
        <v>132.97</v>
      </c>
      <c r="C119" s="2">
        <v>6.63</v>
      </c>
      <c r="D119" s="2">
        <v>15.36</v>
      </c>
      <c r="E119" s="2">
        <v>17.63</v>
      </c>
      <c r="F119" s="2">
        <v>12.57</v>
      </c>
      <c r="G119" s="15">
        <v>87</v>
      </c>
      <c r="H119" s="2">
        <f>(1+E119/100)*G119/G120</f>
      </c>
      <c r="I119" s="2">
        <f>Consumption!G97</f>
      </c>
      <c r="J119" s="15">
        <f>J118+1</f>
      </c>
      <c r="K119" s="2">
        <f>B119*$G$151/G119</f>
      </c>
      <c r="L119" s="2">
        <f>O119+L120/(1+Calculations!$E$3)</f>
      </c>
      <c r="M119" s="2">
        <f>O119+M120/(H119+Calculations!$E$3-Calculations!$E$1+1)</f>
      </c>
      <c r="N119" s="2">
        <f>(I119/I120)^4*(O119+N120)</f>
      </c>
      <c r="O119" s="2">
        <f>C119*$G$151/G120</f>
      </c>
      <c r="P119" s="2">
        <f>(K120-K119+O119)/K119</f>
      </c>
      <c r="Q119" s="2">
        <f>LN(1+P119)</f>
      </c>
      <c r="R119" s="2">
        <f>D119*$G$151/G120</f>
      </c>
      <c r="S119" s="2">
        <f>K119/R118</f>
      </c>
      <c r="T119" s="2">
        <f>AVERAGE(R110:R119)</f>
      </c>
      <c r="U119" s="2">
        <f>K119/T118</f>
      </c>
      <c r="V119" s="1"/>
      <c r="W119" s="1"/>
      <c r="X119" s="1"/>
      <c r="Y119" s="1"/>
      <c r="Z119" s="1"/>
      <c r="AA119" s="1"/>
      <c r="AB119" s="1"/>
    </row>
    <row x14ac:dyDescent="0.25" r="120" customHeight="1" ht="18.75">
      <c r="A120" s="15">
        <v>1982</v>
      </c>
      <c r="B120" s="2">
        <v>117.28</v>
      </c>
      <c r="C120" s="2">
        <v>6.87</v>
      </c>
      <c r="D120" s="2">
        <v>12.64</v>
      </c>
      <c r="E120" s="2">
        <v>14.6</v>
      </c>
      <c r="F120" s="2">
        <v>14.59</v>
      </c>
      <c r="G120" s="2">
        <v>94.3</v>
      </c>
      <c r="H120" s="2">
        <f>(1+E120/100)*G120/G121</f>
      </c>
      <c r="I120" s="2">
        <f>Consumption!G98</f>
      </c>
      <c r="J120" s="15">
        <f>J119+1</f>
      </c>
      <c r="K120" s="2">
        <f>B120*$G$151/G120</f>
      </c>
      <c r="L120" s="2">
        <f>O120+L121/(1+Calculations!$E$3)</f>
      </c>
      <c r="M120" s="2">
        <f>O120+M121/(H120+Calculations!$E$3-Calculations!$E$1+1)</f>
      </c>
      <c r="N120" s="2">
        <f>(I120/I121)^4*(O120+N121)</f>
      </c>
      <c r="O120" s="2">
        <f>C120*$G$151/G121</f>
      </c>
      <c r="P120" s="2">
        <f>(K121-K120+O120)/K120</f>
      </c>
      <c r="Q120" s="2">
        <f>LN(1+P120)</f>
      </c>
      <c r="R120" s="2">
        <f>D120*$G$151/G121</f>
      </c>
      <c r="S120" s="2">
        <f>K120/R119</f>
      </c>
      <c r="T120" s="2">
        <f>AVERAGE(R111:R120)</f>
      </c>
      <c r="U120" s="2">
        <f>K120/T119</f>
      </c>
      <c r="V120" s="1"/>
      <c r="W120" s="1"/>
      <c r="X120" s="1"/>
      <c r="Y120" s="1"/>
      <c r="Z120" s="1"/>
      <c r="AA120" s="1"/>
      <c r="AB120" s="1"/>
    </row>
    <row x14ac:dyDescent="0.25" r="121" customHeight="1" ht="18.75">
      <c r="A121" s="15">
        <v>1983</v>
      </c>
      <c r="B121" s="2">
        <v>144.27</v>
      </c>
      <c r="C121" s="2">
        <v>7.09</v>
      </c>
      <c r="D121" s="2">
        <v>14.03</v>
      </c>
      <c r="E121" s="2">
        <v>9.37</v>
      </c>
      <c r="F121" s="2">
        <v>10.46</v>
      </c>
      <c r="G121" s="2">
        <v>97.8</v>
      </c>
      <c r="H121" s="2">
        <f>(1+E121/100)*G121/G122</f>
      </c>
      <c r="I121" s="2">
        <f>Consumption!G99</f>
      </c>
      <c r="J121" s="15">
        <f>J120+1</f>
      </c>
      <c r="K121" s="2">
        <f>B121*$G$151/G121</f>
      </c>
      <c r="L121" s="2">
        <f>O121+L122/(1+Calculations!$E$3)</f>
      </c>
      <c r="M121" s="2">
        <f>O121+M122/(H121+Calculations!$E$3-Calculations!$E$1+1)</f>
      </c>
      <c r="N121" s="2">
        <f>(I121/I122)^4*(O121+N122)</f>
      </c>
      <c r="O121" s="2">
        <f>C121*$G$151/G122</f>
      </c>
      <c r="P121" s="2">
        <f>(K122-K121+O121)/K121</f>
      </c>
      <c r="Q121" s="2">
        <f>LN(1+P121)</f>
      </c>
      <c r="R121" s="2">
        <f>D121*$G$151/G122</f>
      </c>
      <c r="S121" s="2">
        <f>K121/R120</f>
      </c>
      <c r="T121" s="2">
        <f>AVERAGE(R112:R121)</f>
      </c>
      <c r="U121" s="2">
        <f>K121/T120</f>
      </c>
      <c r="V121" s="1"/>
      <c r="W121" s="1"/>
      <c r="X121" s="1"/>
      <c r="Y121" s="1"/>
      <c r="Z121" s="1"/>
      <c r="AA121" s="1"/>
      <c r="AB121" s="1"/>
    </row>
    <row x14ac:dyDescent="0.25" r="122" customHeight="1" ht="18.75">
      <c r="A122" s="15">
        <v>1984</v>
      </c>
      <c r="B122" s="2">
        <v>166.39</v>
      </c>
      <c r="C122" s="2">
        <v>7.53</v>
      </c>
      <c r="D122" s="2">
        <v>16.64</v>
      </c>
      <c r="E122" s="2">
        <v>11.11</v>
      </c>
      <c r="F122" s="2">
        <v>11.67</v>
      </c>
      <c r="G122" s="2">
        <v>101.9</v>
      </c>
      <c r="H122" s="2">
        <f>(1+E122/100)*G122/G123</f>
      </c>
      <c r="I122" s="2">
        <f>Consumption!G100</f>
      </c>
      <c r="J122" s="15">
        <f>J121+1</f>
      </c>
      <c r="K122" s="2">
        <f>B122*$G$151/G122</f>
      </c>
      <c r="L122" s="2">
        <f>O122+L123/(1+Calculations!$E$3)</f>
      </c>
      <c r="M122" s="2">
        <f>O122+M123/(H122+Calculations!$E$3-Calculations!$E$1+1)</f>
      </c>
      <c r="N122" s="2">
        <f>(I122/I123)^4*(O122+N123)</f>
      </c>
      <c r="O122" s="2">
        <f>C122*$G$151/G123</f>
      </c>
      <c r="P122" s="2">
        <f>(K123-K122+O122)/K122</f>
      </c>
      <c r="Q122" s="2">
        <f>LN(1+P122)</f>
      </c>
      <c r="R122" s="2">
        <f>D122*$G$151/G123</f>
      </c>
      <c r="S122" s="2">
        <f>K122/R121</f>
      </c>
      <c r="T122" s="2">
        <f>AVERAGE(R113:R122)</f>
      </c>
      <c r="U122" s="2">
        <f>K122/T121</f>
      </c>
      <c r="V122" s="1"/>
      <c r="W122" s="1"/>
      <c r="X122" s="1"/>
      <c r="Y122" s="1"/>
      <c r="Z122" s="1"/>
      <c r="AA122" s="1"/>
      <c r="AB122" s="1"/>
    </row>
    <row x14ac:dyDescent="0.25" r="123" customHeight="1" ht="18.75">
      <c r="A123" s="15">
        <v>1985</v>
      </c>
      <c r="B123" s="2">
        <v>171.61</v>
      </c>
      <c r="C123" s="2">
        <v>7.9</v>
      </c>
      <c r="D123" s="2">
        <v>14.61</v>
      </c>
      <c r="E123" s="2">
        <v>8.35</v>
      </c>
      <c r="F123" s="2">
        <v>11.38</v>
      </c>
      <c r="G123" s="2">
        <v>105.5</v>
      </c>
      <c r="H123" s="2">
        <f>(1+E123/100)*G123/G124</f>
      </c>
      <c r="I123" s="2">
        <f>Consumption!G101</f>
      </c>
      <c r="J123" s="15">
        <f>J122+1</f>
      </c>
      <c r="K123" s="2">
        <f>B123*$G$151/G123</f>
      </c>
      <c r="L123" s="2">
        <f>O123+L124/(1+Calculations!$E$3)</f>
      </c>
      <c r="M123" s="2">
        <f>O123+M124/(H123+Calculations!$E$3-Calculations!$E$1+1)</f>
      </c>
      <c r="N123" s="2">
        <f>(I123/I124)^4*(O123+N124)</f>
      </c>
      <c r="O123" s="2">
        <f>C123*$G$151/G124</f>
      </c>
      <c r="P123" s="2">
        <f>(K124-K123+O123)/K123</f>
      </c>
      <c r="Q123" s="2">
        <f>LN(1+P123)</f>
      </c>
      <c r="R123" s="2">
        <f>D123*$G$151/G124</f>
      </c>
      <c r="S123" s="2">
        <f>K123/R122</f>
      </c>
      <c r="T123" s="2">
        <f>AVERAGE(R114:R123)</f>
      </c>
      <c r="U123" s="2">
        <f>K123/T122</f>
      </c>
      <c r="V123" s="1"/>
      <c r="W123" s="1"/>
      <c r="X123" s="1"/>
      <c r="Y123" s="1"/>
      <c r="Z123" s="1"/>
      <c r="AA123" s="1"/>
      <c r="AB123" s="1"/>
    </row>
    <row x14ac:dyDescent="0.25" r="124" customHeight="1" ht="18.75">
      <c r="A124" s="15">
        <v>1986</v>
      </c>
      <c r="B124" s="2">
        <v>208.19</v>
      </c>
      <c r="C124" s="2">
        <v>8.28</v>
      </c>
      <c r="D124" s="2">
        <v>14.48</v>
      </c>
      <c r="E124" s="2">
        <v>7.31</v>
      </c>
      <c r="F124" s="2">
        <v>9.19</v>
      </c>
      <c r="G124" s="2">
        <v>109.6</v>
      </c>
      <c r="H124" s="2">
        <f>(1+E124/100)*G124/G125</f>
      </c>
      <c r="I124" s="2">
        <f>Consumption!G102</f>
      </c>
      <c r="J124" s="15">
        <f>J123+1</f>
      </c>
      <c r="K124" s="2">
        <f>B124*$G$151/G124</f>
      </c>
      <c r="L124" s="2">
        <f>O124+L125/(1+Calculations!$E$3)</f>
      </c>
      <c r="M124" s="2">
        <f>O124+M125/(H124+Calculations!$E$3-Calculations!$E$1+1)</f>
      </c>
      <c r="N124" s="2">
        <f>(I124/I125)^4*(O124+N125)</f>
      </c>
      <c r="O124" s="2">
        <f>C124*$G$151/G125</f>
      </c>
      <c r="P124" s="2">
        <f>(K125-K124+O124)/K124</f>
      </c>
      <c r="Q124" s="2">
        <f>LN(1+P124)</f>
      </c>
      <c r="R124" s="2">
        <f>D124*$G$151/G125</f>
      </c>
      <c r="S124" s="2">
        <f>K124/R123</f>
      </c>
      <c r="T124" s="2">
        <f>AVERAGE(R115:R124)</f>
      </c>
      <c r="U124" s="2">
        <f>K124/T123</f>
      </c>
      <c r="V124" s="1"/>
      <c r="W124" s="1"/>
      <c r="X124" s="1"/>
      <c r="Y124" s="1"/>
      <c r="Z124" s="1"/>
      <c r="AA124" s="1"/>
      <c r="AB124" s="1"/>
    </row>
    <row x14ac:dyDescent="0.25" r="125" customHeight="1" ht="18.75">
      <c r="A125" s="15">
        <v>1987</v>
      </c>
      <c r="B125" s="2">
        <v>264.51</v>
      </c>
      <c r="C125" s="2">
        <v>8.81</v>
      </c>
      <c r="D125" s="2">
        <v>17.5</v>
      </c>
      <c r="E125" s="2">
        <v>6.25</v>
      </c>
      <c r="F125" s="2">
        <v>7.08</v>
      </c>
      <c r="G125" s="2">
        <v>111.2</v>
      </c>
      <c r="H125" s="2">
        <f>(1+E125/100)*G125/G126</f>
      </c>
      <c r="I125" s="2">
        <f>Consumption!G103</f>
      </c>
      <c r="J125" s="15">
        <f>J124+1</f>
      </c>
      <c r="K125" s="2">
        <f>B125*$G$151/G125</f>
      </c>
      <c r="L125" s="2">
        <f>O125+L126/(1+Calculations!$E$3)</f>
      </c>
      <c r="M125" s="2">
        <f>O125+M126/(H125+Calculations!$E$3-Calculations!$E$1+1)</f>
      </c>
      <c r="N125" s="2">
        <f>(I125/I126)^4*(O125+N126)</f>
      </c>
      <c r="O125" s="2">
        <f>C125*$G$151/G126</f>
      </c>
      <c r="P125" s="2">
        <f>(K126-K125+O125)/K125</f>
      </c>
      <c r="Q125" s="2">
        <f>LN(1+P125)</f>
      </c>
      <c r="R125" s="2">
        <f>D125*$G$151/G126</f>
      </c>
      <c r="S125" s="2">
        <f>K125/R124</f>
      </c>
      <c r="T125" s="2">
        <f>AVERAGE(R116:R125)</f>
      </c>
      <c r="U125" s="2">
        <f>K125/T124</f>
      </c>
      <c r="V125" s="1"/>
      <c r="W125" s="1"/>
      <c r="X125" s="1"/>
      <c r="Y125" s="1"/>
      <c r="Z125" s="1"/>
      <c r="AA125" s="1"/>
      <c r="AB125" s="1"/>
    </row>
    <row x14ac:dyDescent="0.25" r="126" customHeight="1" ht="18.75">
      <c r="A126" s="15">
        <v>1988</v>
      </c>
      <c r="B126" s="2">
        <v>250.48</v>
      </c>
      <c r="C126" s="2">
        <v>9.75</v>
      </c>
      <c r="D126" s="2">
        <v>23.75</v>
      </c>
      <c r="E126" s="2">
        <v>7.63</v>
      </c>
      <c r="F126" s="2">
        <v>8.67</v>
      </c>
      <c r="G126" s="2">
        <v>115.7</v>
      </c>
      <c r="H126" s="2">
        <f>(1+E126/100)*G126/G127</f>
      </c>
      <c r="I126" s="2">
        <f>Consumption!G104</f>
      </c>
      <c r="J126" s="15">
        <f>J125+1</f>
      </c>
      <c r="K126" s="2">
        <f>B126*$G$151/G126</f>
      </c>
      <c r="L126" s="2">
        <f>O126+L127/(1+Calculations!$E$3)</f>
      </c>
      <c r="M126" s="2">
        <f>O126+M127/(H126+Calculations!$E$3-Calculations!$E$1+1)</f>
      </c>
      <c r="N126" s="2">
        <f>(I126/I127)^4*(O126+N127)</f>
      </c>
      <c r="O126" s="2">
        <f>C126*$G$151/G127</f>
      </c>
      <c r="P126" s="2">
        <f>(K127-K126+O126)/K126</f>
      </c>
      <c r="Q126" s="2">
        <f>LN(1+P126)</f>
      </c>
      <c r="R126" s="2">
        <f>D126*$G$151/G127</f>
      </c>
      <c r="S126" s="2">
        <f>K126/R125</f>
      </c>
      <c r="T126" s="2">
        <f>AVERAGE(R117:R126)</f>
      </c>
      <c r="U126" s="2">
        <f>K126/T125</f>
      </c>
      <c r="V126" s="1"/>
      <c r="W126" s="1"/>
      <c r="X126" s="1"/>
      <c r="Y126" s="1"/>
      <c r="Z126" s="1"/>
      <c r="AA126" s="1"/>
      <c r="AB126" s="1"/>
    </row>
    <row x14ac:dyDescent="0.25" r="127" customHeight="1" ht="18.75">
      <c r="A127" s="15">
        <v>1989</v>
      </c>
      <c r="B127" s="2">
        <v>285.41</v>
      </c>
      <c r="C127" s="2">
        <v>11.06</v>
      </c>
      <c r="D127" s="2">
        <v>22.87</v>
      </c>
      <c r="E127" s="2">
        <v>9.29</v>
      </c>
      <c r="F127" s="2">
        <v>9.09</v>
      </c>
      <c r="G127" s="2">
        <v>121.1</v>
      </c>
      <c r="H127" s="2">
        <f>(1+E127/100)*G127/G128</f>
      </c>
      <c r="I127" s="2">
        <f>Consumption!G105</f>
      </c>
      <c r="J127" s="15">
        <f>J126+1</f>
      </c>
      <c r="K127" s="2">
        <f>B127*$G$151/G127</f>
      </c>
      <c r="L127" s="2">
        <f>O127+L128/(1+Calculations!$E$3)</f>
      </c>
      <c r="M127" s="2">
        <f>O127+M128/(H127+Calculations!$E$3-Calculations!$E$1+1)</f>
      </c>
      <c r="N127" s="2">
        <f>(I127/I128)^4*(O127+N128)</f>
      </c>
      <c r="O127" s="2">
        <f>C127*$G$151/G128</f>
      </c>
      <c r="P127" s="2">
        <f>(K128-K127+O127)/K127</f>
      </c>
      <c r="Q127" s="2">
        <f>LN(1+P127)</f>
      </c>
      <c r="R127" s="2">
        <f>D127*$G$151/G128</f>
      </c>
      <c r="S127" s="2">
        <f>K127/R126</f>
      </c>
      <c r="T127" s="2">
        <f>AVERAGE(R118:R127)</f>
      </c>
      <c r="U127" s="2">
        <f>K127/T126</f>
      </c>
      <c r="V127" s="1"/>
      <c r="W127" s="1"/>
      <c r="X127" s="1"/>
      <c r="Y127" s="1"/>
      <c r="Z127" s="1"/>
      <c r="AA127" s="1"/>
      <c r="AB127" s="1"/>
    </row>
    <row x14ac:dyDescent="0.25" r="128" customHeight="1" ht="18.75">
      <c r="A128" s="15">
        <v>1990</v>
      </c>
      <c r="B128" s="2">
        <v>339.97</v>
      </c>
      <c r="C128" s="2">
        <v>12.09</v>
      </c>
      <c r="D128" s="2">
        <v>21.34</v>
      </c>
      <c r="E128" s="2">
        <v>8.43</v>
      </c>
      <c r="F128" s="2">
        <v>8.21</v>
      </c>
      <c r="G128" s="2">
        <v>127.4</v>
      </c>
      <c r="H128" s="2">
        <f>(1+E128/100)*G128/G129</f>
      </c>
      <c r="I128" s="2">
        <f>Consumption!G106</f>
      </c>
      <c r="J128" s="15">
        <f>J127+1</f>
      </c>
      <c r="K128" s="2">
        <f>B128*$G$151/G128</f>
      </c>
      <c r="L128" s="2">
        <f>O128+L129/(1+Calculations!$E$3)</f>
      </c>
      <c r="M128" s="2">
        <f>O128+M129/(H128+Calculations!$E$3-Calculations!$E$1+1)</f>
      </c>
      <c r="N128" s="2">
        <f>(I128/I129)^4*(O128+N129)</f>
      </c>
      <c r="O128" s="2">
        <f>C128*$G$151/G129</f>
      </c>
      <c r="P128" s="2">
        <f>(K129-K128+O128)/K128</f>
      </c>
      <c r="Q128" s="2">
        <f>LN(1+P128)</f>
      </c>
      <c r="R128" s="2">
        <f>D128*$G$151/G129</f>
      </c>
      <c r="S128" s="2">
        <f>K128/R127</f>
      </c>
      <c r="T128" s="2">
        <f>AVERAGE(R119:R128)</f>
      </c>
      <c r="U128" s="2">
        <f>K128/T127</f>
      </c>
      <c r="V128" s="1"/>
      <c r="W128" s="1"/>
      <c r="X128" s="1"/>
      <c r="Y128" s="1"/>
      <c r="Z128" s="1"/>
      <c r="AA128" s="1"/>
      <c r="AB128" s="1"/>
    </row>
    <row x14ac:dyDescent="0.25" r="129" customHeight="1" ht="18.75">
      <c r="A129" s="15">
        <v>1991</v>
      </c>
      <c r="B129" s="2">
        <v>325.5</v>
      </c>
      <c r="C129" s="2">
        <v>12.2</v>
      </c>
      <c r="D129" s="2">
        <v>15.97</v>
      </c>
      <c r="E129" s="2">
        <v>6.92</v>
      </c>
      <c r="F129" s="2">
        <v>8.09</v>
      </c>
      <c r="G129" s="2">
        <v>134.6</v>
      </c>
      <c r="H129" s="2">
        <f>(1+E129/100)*G129/G130</f>
      </c>
      <c r="I129" s="2">
        <f>Consumption!G107</f>
      </c>
      <c r="J129" s="15">
        <f>J128+1</f>
      </c>
      <c r="K129" s="2">
        <f>B129*$G$151/G129</f>
      </c>
      <c r="L129" s="2">
        <f>O129+L130/(1+Calculations!$E$3)</f>
      </c>
      <c r="M129" s="2">
        <f>O129+M130/(H129+Calculations!$E$3-Calculations!$E$1+1)</f>
      </c>
      <c r="N129" s="2">
        <f>(I129/I130)^4*(O129+N130)</f>
      </c>
      <c r="O129" s="2">
        <f>C129*$G$151/G130</f>
      </c>
      <c r="P129" s="2">
        <f>(K130-K129+O129)/K129</f>
      </c>
      <c r="Q129" s="2">
        <f>LN(1+P129)</f>
      </c>
      <c r="R129" s="2">
        <f>D129*$G$151/G130</f>
      </c>
      <c r="S129" s="2">
        <f>K129/R128</f>
      </c>
      <c r="T129" s="2">
        <f>AVERAGE(R120:R129)</f>
      </c>
      <c r="U129" s="2">
        <f>K129/T128</f>
      </c>
      <c r="V129" s="1"/>
      <c r="W129" s="1"/>
      <c r="X129" s="1"/>
      <c r="Y129" s="1"/>
      <c r="Z129" s="1"/>
      <c r="AA129" s="1"/>
      <c r="AB129" s="1"/>
    </row>
    <row x14ac:dyDescent="0.25" r="130" customHeight="1" ht="18.75">
      <c r="A130" s="15">
        <v>1992</v>
      </c>
      <c r="B130" s="2">
        <v>416.08</v>
      </c>
      <c r="C130" s="2">
        <v>12.39</v>
      </c>
      <c r="D130" s="2">
        <v>19.09</v>
      </c>
      <c r="E130" s="2">
        <v>3.91</v>
      </c>
      <c r="F130" s="2">
        <v>7.03</v>
      </c>
      <c r="G130" s="2">
        <v>138.1</v>
      </c>
      <c r="H130" s="2">
        <f>(1+E130/100)*G130/G131</f>
      </c>
      <c r="I130" s="2">
        <f>Consumption!G108</f>
      </c>
      <c r="J130" s="15">
        <f>J129+1</f>
      </c>
      <c r="K130" s="2">
        <f>B130*$G$151/G130</f>
      </c>
      <c r="L130" s="2">
        <f>O130+L131/(1+Calculations!$E$3)</f>
      </c>
      <c r="M130" s="2">
        <f>O130+M131/(H130+Calculations!$E$3-Calculations!$E$1+1)</f>
      </c>
      <c r="N130" s="2">
        <f>(I130/I131)^4*(O130+N131)</f>
      </c>
      <c r="O130" s="2">
        <f>C130*$G$151/G131</f>
      </c>
      <c r="P130" s="2">
        <f>(K131-K130+O130)/K130</f>
      </c>
      <c r="Q130" s="2">
        <f>LN(1+P130)</f>
      </c>
      <c r="R130" s="2">
        <f>D130*$G$151/G131</f>
      </c>
      <c r="S130" s="2">
        <f>K130/R129</f>
      </c>
      <c r="T130" s="2">
        <f>AVERAGE(R121:R130)</f>
      </c>
      <c r="U130" s="2">
        <f>K130/T129</f>
      </c>
      <c r="V130" s="1"/>
      <c r="W130" s="1"/>
      <c r="X130" s="1"/>
      <c r="Y130" s="1"/>
      <c r="Z130" s="1"/>
      <c r="AA130" s="1"/>
      <c r="AB130" s="1"/>
    </row>
    <row x14ac:dyDescent="0.25" r="131" customHeight="1" ht="18.75">
      <c r="A131" s="15">
        <v>1993</v>
      </c>
      <c r="B131" s="2">
        <v>435.23</v>
      </c>
      <c r="C131" s="2">
        <v>12.58</v>
      </c>
      <c r="D131" s="2">
        <v>21.89</v>
      </c>
      <c r="E131" s="2">
        <v>3.44</v>
      </c>
      <c r="F131" s="2">
        <v>6.6</v>
      </c>
      <c r="G131" s="2">
        <v>142.6</v>
      </c>
      <c r="H131" s="2">
        <f>(1+E131/100)*G131/G132</f>
      </c>
      <c r="I131" s="2">
        <f>Consumption!G109</f>
      </c>
      <c r="J131" s="15">
        <f>J130+1</f>
      </c>
      <c r="K131" s="2">
        <f>B131*$G$151/G131</f>
      </c>
      <c r="L131" s="2">
        <f>O131+L132/(1+Calculations!$E$3)</f>
      </c>
      <c r="M131" s="2">
        <f>O131+M132/(H131+Calculations!$E$3-Calculations!$E$1+1)</f>
      </c>
      <c r="N131" s="2">
        <f>(I131/I132)^4*(O131+N132)</f>
      </c>
      <c r="O131" s="2">
        <f>C131*$G$151/G132</f>
      </c>
      <c r="P131" s="2">
        <f>(K132-K131+O131)/K131</f>
      </c>
      <c r="Q131" s="2">
        <f>LN(1+P131)</f>
      </c>
      <c r="R131" s="2">
        <f>D131*$G$151/G132</f>
      </c>
      <c r="S131" s="2">
        <f>K131/R130</f>
      </c>
      <c r="T131" s="2">
        <f>AVERAGE(R122:R131)</f>
      </c>
      <c r="U131" s="2">
        <f>K131/T130</f>
      </c>
      <c r="V131" s="1"/>
      <c r="W131" s="1"/>
      <c r="X131" s="1"/>
      <c r="Y131" s="1"/>
      <c r="Z131" s="1"/>
      <c r="AA131" s="1"/>
      <c r="AB131" s="1"/>
    </row>
    <row x14ac:dyDescent="0.25" r="132" customHeight="1" ht="18.75">
      <c r="A132" s="15">
        <v>1994</v>
      </c>
      <c r="B132" s="2">
        <v>472.99</v>
      </c>
      <c r="C132" s="2">
        <v>13.17</v>
      </c>
      <c r="D132" s="2">
        <v>30.6</v>
      </c>
      <c r="E132" s="2">
        <v>4.35</v>
      </c>
      <c r="F132" s="2">
        <v>5.75</v>
      </c>
      <c r="G132" s="2">
        <v>146.2</v>
      </c>
      <c r="H132" s="2">
        <f>(1+E132/100)*G132/G133</f>
      </c>
      <c r="I132" s="2">
        <f>Consumption!G110</f>
      </c>
      <c r="J132" s="15">
        <f>J131+1</f>
      </c>
      <c r="K132" s="2">
        <f>B132*$G$151/G132</f>
      </c>
      <c r="L132" s="2">
        <f>O132+L133/(1+Calculations!$E$3)</f>
      </c>
      <c r="M132" s="2">
        <f>O132+M133/(H132+Calculations!$E$3-Calculations!$E$1+1)</f>
      </c>
      <c r="N132" s="2">
        <f>(I132/I133)^4*(O132+N133)</f>
      </c>
      <c r="O132" s="2">
        <f>C132*$G$151/G133</f>
      </c>
      <c r="P132" s="2">
        <f>(K133-K132+O132)/K132</f>
      </c>
      <c r="Q132" s="2">
        <f>LN(1+P132)</f>
      </c>
      <c r="R132" s="2">
        <f>D132*$G$151/G133</f>
      </c>
      <c r="S132" s="2">
        <f>K132/R131</f>
      </c>
      <c r="T132" s="2">
        <f>AVERAGE(R123:R132)</f>
      </c>
      <c r="U132" s="2">
        <f>K132/T131</f>
      </c>
      <c r="V132" s="1"/>
      <c r="W132" s="1"/>
      <c r="X132" s="1"/>
      <c r="Y132" s="1"/>
      <c r="Z132" s="1"/>
      <c r="AA132" s="1"/>
      <c r="AB132" s="1"/>
    </row>
    <row x14ac:dyDescent="0.25" r="133" customHeight="1" ht="18.75">
      <c r="A133" s="15">
        <v>1995</v>
      </c>
      <c r="B133" s="2">
        <v>465.25</v>
      </c>
      <c r="C133" s="2">
        <v>13.79</v>
      </c>
      <c r="D133" s="2">
        <v>33.96</v>
      </c>
      <c r="E133" s="2">
        <v>6.45</v>
      </c>
      <c r="F133" s="2">
        <v>7.78</v>
      </c>
      <c r="G133" s="2">
        <v>150.3</v>
      </c>
      <c r="H133" s="2">
        <f>(1+E133/100)*G133/G134</f>
      </c>
      <c r="I133" s="2">
        <f>Consumption!G111</f>
      </c>
      <c r="J133" s="15">
        <f>J132+1</f>
      </c>
      <c r="K133" s="2">
        <f>B133*$G$151/G133</f>
      </c>
      <c r="L133" s="2">
        <f>O133+L134/(1+Calculations!$E$3)</f>
      </c>
      <c r="M133" s="2">
        <f>O133+M134/(H133+Calculations!$E$3-Calculations!$E$1+1)</f>
      </c>
      <c r="N133" s="2">
        <f>(I133/I134)^4*(O133+N134)</f>
      </c>
      <c r="O133" s="2">
        <f>C133*$G$151/G134</f>
      </c>
      <c r="P133" s="2">
        <f>(K134-K133+O133)/K133</f>
      </c>
      <c r="Q133" s="2">
        <f>LN(1+P133)</f>
      </c>
      <c r="R133" s="2">
        <f>D133*$G$151/G134</f>
      </c>
      <c r="S133" s="2">
        <f>K133/R132</f>
      </c>
      <c r="T133" s="2">
        <f>AVERAGE(R124:R133)</f>
      </c>
      <c r="U133" s="2">
        <f>K133/T132</f>
      </c>
      <c r="V133" s="1"/>
      <c r="W133" s="1"/>
      <c r="X133" s="1"/>
      <c r="Y133" s="1"/>
      <c r="Z133" s="1"/>
      <c r="AA133" s="1"/>
      <c r="AB133" s="1"/>
    </row>
    <row x14ac:dyDescent="0.25" r="134" customHeight="1" ht="18.75">
      <c r="A134" s="15">
        <v>1996</v>
      </c>
      <c r="B134" s="2">
        <v>614.42</v>
      </c>
      <c r="C134" s="2">
        <v>14.9</v>
      </c>
      <c r="D134" s="2">
        <v>38.73</v>
      </c>
      <c r="E134" s="2">
        <v>5.68</v>
      </c>
      <c r="F134" s="2">
        <v>5.65</v>
      </c>
      <c r="G134" s="2">
        <v>154.4</v>
      </c>
      <c r="H134" s="2">
        <f>(1+E134/100)*G134/G135</f>
      </c>
      <c r="I134" s="2">
        <f>Consumption!G112</f>
      </c>
      <c r="J134" s="15">
        <f>J133+1</f>
      </c>
      <c r="K134" s="2">
        <f>B134*$G$151/G134</f>
      </c>
      <c r="L134" s="2">
        <f>O134+L135/(1+Calculations!$E$3)</f>
      </c>
      <c r="M134" s="2">
        <f>O134+M135/(H134+Calculations!$E$3-Calculations!$E$1+1)</f>
      </c>
      <c r="N134" s="2">
        <f>(I134/I135)^4*(O134+N135)</f>
      </c>
      <c r="O134" s="2">
        <f>C134*$G$151/G135</f>
      </c>
      <c r="P134" s="2">
        <f>(K135-K134+O134)/K134</f>
      </c>
      <c r="Q134" s="2">
        <f>LN(1+P134)</f>
      </c>
      <c r="R134" s="2">
        <f>D134*$G$151/G135</f>
      </c>
      <c r="S134" s="2">
        <f>K134/R133</f>
      </c>
      <c r="T134" s="2">
        <f>AVERAGE(R125:R134)</f>
      </c>
      <c r="U134" s="2">
        <f>K134/T133</f>
      </c>
      <c r="V134" s="1"/>
      <c r="W134" s="1"/>
      <c r="X134" s="1"/>
      <c r="Y134" s="1"/>
      <c r="Z134" s="1"/>
      <c r="AA134" s="1"/>
      <c r="AB134" s="1"/>
    </row>
    <row x14ac:dyDescent="0.25" r="135" customHeight="1" ht="18.75">
      <c r="A135" s="15">
        <v>1997</v>
      </c>
      <c r="B135" s="2">
        <v>766.22</v>
      </c>
      <c r="C135" s="2">
        <v>15.5</v>
      </c>
      <c r="D135" s="2">
        <v>39.72</v>
      </c>
      <c r="E135" s="2">
        <v>5.78</v>
      </c>
      <c r="F135" s="2">
        <v>6.58</v>
      </c>
      <c r="G135" s="2">
        <v>159.1</v>
      </c>
      <c r="H135" s="2">
        <f>(1+E135/100)*G135/G136</f>
      </c>
      <c r="I135" s="2">
        <f>Consumption!G113</f>
      </c>
      <c r="J135" s="15">
        <f>J134+1</f>
      </c>
      <c r="K135" s="2">
        <f>B135*$G$151/G135</f>
      </c>
      <c r="L135" s="2">
        <f>O135+L136/(1+Calculations!$E$3)</f>
      </c>
      <c r="M135" s="2">
        <f>O135+M136/(H135+Calculations!$E$3-Calculations!$E$1+1)</f>
      </c>
      <c r="N135" s="2">
        <f>(I135/I136)^4*(O135+N136)</f>
      </c>
      <c r="O135" s="2">
        <f>C135*$G$151/G136</f>
      </c>
      <c r="P135" s="2">
        <f>(K136-K135+O135)/K135</f>
      </c>
      <c r="Q135" s="2">
        <f>LN(1+P135)</f>
      </c>
      <c r="R135" s="2">
        <f>D135*$G$151/G136</f>
      </c>
      <c r="S135" s="2">
        <f>K135/R134</f>
      </c>
      <c r="T135" s="2">
        <f>AVERAGE(R126:R135)</f>
      </c>
      <c r="U135" s="2">
        <f>K135/T134</f>
      </c>
      <c r="V135" s="1"/>
      <c r="W135" s="1"/>
      <c r="X135" s="1"/>
      <c r="Y135" s="1"/>
      <c r="Z135" s="1"/>
      <c r="AA135" s="1"/>
      <c r="AB135" s="1"/>
    </row>
    <row x14ac:dyDescent="0.25" r="136" customHeight="1" ht="18.75">
      <c r="A136" s="15">
        <v>1998</v>
      </c>
      <c r="B136" s="2">
        <v>963.36</v>
      </c>
      <c r="C136" s="2">
        <v>16.2</v>
      </c>
      <c r="D136" s="2">
        <v>37.71</v>
      </c>
      <c r="E136" s="2">
        <v>5.68</v>
      </c>
      <c r="F136" s="2">
        <v>5.54</v>
      </c>
      <c r="G136" s="2">
        <v>161.6</v>
      </c>
      <c r="H136" s="2">
        <f>(1+E136/100)*G136/G137</f>
      </c>
      <c r="I136" s="2">
        <f>Consumption!G114</f>
      </c>
      <c r="J136" s="15">
        <f>J135+1</f>
      </c>
      <c r="K136" s="2">
        <f>B136*$G$151/G136</f>
      </c>
      <c r="L136" s="2">
        <f>O136+L137/(1+Calculations!$E$3)</f>
      </c>
      <c r="M136" s="2">
        <f>O136+M137/(H136+Calculations!$E$3-Calculations!$E$1+1)</f>
      </c>
      <c r="N136" s="2">
        <f>(I136/I137)^4*(O136+N137)</f>
      </c>
      <c r="O136" s="2">
        <f>C136*$G$151/G137</f>
      </c>
      <c r="P136" s="2">
        <f>(K137-K136+O136)/K136</f>
      </c>
      <c r="Q136" s="2">
        <f>LN(1+P136)</f>
      </c>
      <c r="R136" s="2">
        <f>D136*$G$151/G137</f>
      </c>
      <c r="S136" s="2">
        <f>K136/R135</f>
      </c>
      <c r="T136" s="2">
        <f>AVERAGE(R127:R136)</f>
      </c>
      <c r="U136" s="2">
        <f>K136/T135</f>
      </c>
      <c r="V136" s="1"/>
      <c r="W136" s="1"/>
      <c r="X136" s="1"/>
      <c r="Y136" s="1"/>
      <c r="Z136" s="1"/>
      <c r="AA136" s="1"/>
      <c r="AB136" s="1"/>
    </row>
    <row x14ac:dyDescent="0.25" r="137" customHeight="1" ht="18.75">
      <c r="A137" s="15">
        <v>1999</v>
      </c>
      <c r="B137" s="2">
        <v>1248.77</v>
      </c>
      <c r="C137" s="2">
        <v>16.69</v>
      </c>
      <c r="D137" s="2">
        <v>48.17</v>
      </c>
      <c r="E137" s="2">
        <v>5.31</v>
      </c>
      <c r="F137" s="2">
        <v>4.72</v>
      </c>
      <c r="G137" s="2">
        <v>164.3</v>
      </c>
      <c r="H137" s="2">
        <f>(1+E137/100)*G137/G138</f>
      </c>
      <c r="I137" s="2">
        <f>Consumption!G115</f>
      </c>
      <c r="J137" s="15">
        <f>J136+1</f>
      </c>
      <c r="K137" s="2">
        <f>B137*$G$151/G137</f>
      </c>
      <c r="L137" s="2">
        <f>O137+L138/(1+Calculations!$E$3)</f>
      </c>
      <c r="M137" s="2">
        <f>O137+M138/(H137+Calculations!$E$3-Calculations!$E$1+1)</f>
      </c>
      <c r="N137" s="2">
        <f>(I137/I138)^4*(O137+N138)</f>
      </c>
      <c r="O137" s="2">
        <f>C137*$G$151/G138</f>
      </c>
      <c r="P137" s="2">
        <f>(K138-K137+O137)/K137</f>
      </c>
      <c r="Q137" s="2">
        <f>LN(1+P137)</f>
      </c>
      <c r="R137" s="2">
        <f>D137*$G$151/G138</f>
      </c>
      <c r="S137" s="2">
        <f>K137/R136</f>
      </c>
      <c r="T137" s="2">
        <f>AVERAGE(R128:R137)</f>
      </c>
      <c r="U137" s="2">
        <f>K137/T136</f>
      </c>
      <c r="V137" s="1"/>
      <c r="W137" s="1"/>
      <c r="X137" s="1"/>
      <c r="Y137" s="1"/>
      <c r="Z137" s="1"/>
      <c r="AA137" s="1"/>
      <c r="AB137" s="1"/>
    </row>
    <row x14ac:dyDescent="0.25" r="138" customHeight="1" ht="18.75">
      <c r="A138" s="15">
        <v>2000</v>
      </c>
      <c r="B138" s="2">
        <v>1425.59</v>
      </c>
      <c r="C138" s="2">
        <v>16.27</v>
      </c>
      <c r="D138" s="15">
        <v>50</v>
      </c>
      <c r="E138" s="2">
        <v>6.61</v>
      </c>
      <c r="F138" s="2">
        <v>6.66</v>
      </c>
      <c r="G138" s="2">
        <v>168.8</v>
      </c>
      <c r="H138" s="2">
        <f>(1+E138/100)*G138/G139</f>
      </c>
      <c r="I138" s="2">
        <f>Consumption!G116</f>
      </c>
      <c r="J138" s="15">
        <f>J137+1</f>
      </c>
      <c r="K138" s="2">
        <f>B138*$G$151/G138</f>
      </c>
      <c r="L138" s="2">
        <f>O138+L139/(1+Calculations!$E$3)</f>
      </c>
      <c r="M138" s="2">
        <f>O138+M139/(H138+Calculations!$E$3-Calculations!$E$1+1)</f>
      </c>
      <c r="N138" s="2">
        <f>(I138/I139)^4*(O138+N139)</f>
      </c>
      <c r="O138" s="2">
        <f>C138*$G$151/G139</f>
      </c>
      <c r="P138" s="2">
        <f>(K139-K138+O138)/K138</f>
      </c>
      <c r="Q138" s="2">
        <f>LN(1+P138)</f>
      </c>
      <c r="R138" s="2">
        <f>D138*$G$151/G139</f>
      </c>
      <c r="S138" s="2">
        <f>K138/R137</f>
      </c>
      <c r="T138" s="2">
        <f>AVERAGE(R129:R138)</f>
      </c>
      <c r="U138" s="2">
        <f>K138/T137</f>
      </c>
      <c r="V138" s="1"/>
      <c r="W138" s="1"/>
      <c r="X138" s="1"/>
      <c r="Y138" s="1"/>
      <c r="Z138" s="1"/>
      <c r="AA138" s="1"/>
      <c r="AB138" s="1"/>
    </row>
    <row x14ac:dyDescent="0.25" r="139" customHeight="1" ht="18.75">
      <c r="A139" s="15">
        <v>2001</v>
      </c>
      <c r="B139" s="2">
        <v>1335.63</v>
      </c>
      <c r="C139" s="2">
        <v>15.74</v>
      </c>
      <c r="D139" s="2">
        <v>24.69</v>
      </c>
      <c r="E139" s="2">
        <v>4.63</v>
      </c>
      <c r="F139" s="2">
        <v>5.16</v>
      </c>
      <c r="G139" s="2">
        <v>175.1</v>
      </c>
      <c r="H139" s="2">
        <f>(1+E139/100)*G139/G140</f>
      </c>
      <c r="I139" s="2">
        <f>Consumption!G117</f>
      </c>
      <c r="J139" s="15">
        <f>J138+1</f>
      </c>
      <c r="K139" s="2">
        <f>B139*$G$151/G139</f>
      </c>
      <c r="L139" s="2">
        <f>O139+L140/(1+Calculations!$E$3)</f>
      </c>
      <c r="M139" s="2">
        <f>O139+M140/(H139+Calculations!$E$3-Calculations!$E$1+1)</f>
      </c>
      <c r="N139" s="2">
        <f>(I139/I140)^4*(O139+N140)</f>
      </c>
      <c r="O139" s="2">
        <f>C139*$G$151/G140</f>
      </c>
      <c r="P139" s="2">
        <f>(K140-K139+O139)/K139</f>
      </c>
      <c r="Q139" s="2">
        <f>LN(1+P139)</f>
      </c>
      <c r="R139" s="2">
        <f>D139*$G$151/G140</f>
      </c>
      <c r="S139" s="2">
        <f>K139/R138</f>
      </c>
      <c r="T139" s="2">
        <f>AVERAGE(R130:R139)</f>
      </c>
      <c r="U139" s="2">
        <f>K139/T138</f>
      </c>
      <c r="V139" s="1"/>
      <c r="W139" s="1"/>
      <c r="X139" s="1"/>
      <c r="Y139" s="1"/>
      <c r="Z139" s="1"/>
      <c r="AA139" s="1"/>
      <c r="AB139" s="1"/>
    </row>
    <row x14ac:dyDescent="0.25" r="140" customHeight="1" ht="18.75">
      <c r="A140" s="15">
        <v>2002</v>
      </c>
      <c r="B140" s="2">
        <v>1140.21</v>
      </c>
      <c r="C140" s="2">
        <v>16.07</v>
      </c>
      <c r="D140" s="2">
        <v>27.59</v>
      </c>
      <c r="E140" s="2">
        <v>1.85</v>
      </c>
      <c r="F140" s="2">
        <v>5.04</v>
      </c>
      <c r="G140" s="2">
        <v>177.1</v>
      </c>
      <c r="H140" s="2">
        <f>(1+E140/100)*G140/G141</f>
      </c>
      <c r="I140" s="2">
        <f>Consumption!G118</f>
      </c>
      <c r="J140" s="15">
        <f>J139+1</f>
      </c>
      <c r="K140" s="2">
        <f>B140*$G$151/G140</f>
      </c>
      <c r="L140" s="2">
        <f>O140+L141/(1+Calculations!$E$3)</f>
      </c>
      <c r="M140" s="2">
        <f>O140+M141/(H140+Calculations!$E$3-Calculations!$E$1+1)</f>
      </c>
      <c r="N140" s="2">
        <f>(I140/I141)^4*(O140+N141)</f>
      </c>
      <c r="O140" s="2">
        <f>C140*$G$151/G141</f>
      </c>
      <c r="P140" s="2">
        <f>(K141-K140+O140)/K140</f>
      </c>
      <c r="Q140" s="2">
        <f>LN(1+P140)</f>
      </c>
      <c r="R140" s="2">
        <f>D140*$G$151/G141</f>
      </c>
      <c r="S140" s="2">
        <f>K140/R139</f>
      </c>
      <c r="T140" s="2">
        <f>AVERAGE(R131:R140)</f>
      </c>
      <c r="U140" s="2">
        <f>K140/T139</f>
      </c>
      <c r="V140" s="1"/>
      <c r="W140" s="1"/>
      <c r="X140" s="1"/>
      <c r="Y140" s="1"/>
      <c r="Z140" s="1"/>
      <c r="AA140" s="1"/>
      <c r="AB140" s="1"/>
    </row>
    <row x14ac:dyDescent="0.25" r="141" customHeight="1" ht="18.75">
      <c r="A141" s="15">
        <v>2003</v>
      </c>
      <c r="B141" s="2">
        <v>895.84</v>
      </c>
      <c r="C141" s="2">
        <v>17.39</v>
      </c>
      <c r="D141" s="2">
        <v>48.74</v>
      </c>
      <c r="E141" s="2">
        <v>1.18</v>
      </c>
      <c r="F141" s="2">
        <v>4.05</v>
      </c>
      <c r="G141" s="2">
        <v>181.7</v>
      </c>
      <c r="H141" s="2">
        <f>(1+E141/100)*G141/G142</f>
      </c>
      <c r="I141" s="2">
        <f>Consumption!G119</f>
      </c>
      <c r="J141" s="15">
        <f>J140+1</f>
      </c>
      <c r="K141" s="2">
        <f>B141*$G$151/G141</f>
      </c>
      <c r="L141" s="2">
        <f>O141+L142/(1+Calculations!$E$3)</f>
      </c>
      <c r="M141" s="2">
        <f>O141+M142/(H141+Calculations!$E$3-Calculations!$E$1+1)</f>
      </c>
      <c r="N141" s="2">
        <f>(I141/I142)^4*(O141+N142)</f>
      </c>
      <c r="O141" s="2">
        <f>C141*$G$151/G142</f>
      </c>
      <c r="P141" s="2">
        <f>(K142-K141+O141)/K141</f>
      </c>
      <c r="Q141" s="2">
        <f>LN(1+P141)</f>
      </c>
      <c r="R141" s="2">
        <f>D141*$G$151/G142</f>
      </c>
      <c r="S141" s="2">
        <f>K141/R140</f>
      </c>
      <c r="T141" s="2">
        <f>AVERAGE(R132:R141)</f>
      </c>
      <c r="U141" s="2">
        <f>K141/T140</f>
      </c>
      <c r="V141" s="1"/>
      <c r="W141" s="1"/>
      <c r="X141" s="1"/>
      <c r="Y141" s="1"/>
      <c r="Z141" s="1"/>
      <c r="AA141" s="1"/>
      <c r="AB141" s="1"/>
    </row>
    <row x14ac:dyDescent="0.25" r="142" customHeight="1" ht="18.75">
      <c r="A142" s="15">
        <v>2004</v>
      </c>
      <c r="B142" s="43">
        <v>1132.52</v>
      </c>
      <c r="C142" s="2">
        <v>19.44</v>
      </c>
      <c r="D142" s="2">
        <v>58.55</v>
      </c>
      <c r="E142" s="2">
        <v>1.49</v>
      </c>
      <c r="F142" s="2">
        <v>4.15</v>
      </c>
      <c r="G142" s="2">
        <v>185.2</v>
      </c>
      <c r="H142" s="2">
        <f>(1+E142/100)*G142/G143</f>
      </c>
      <c r="I142" s="2">
        <f>Consumption!G120</f>
      </c>
      <c r="J142" s="15">
        <f>J141+1</f>
      </c>
      <c r="K142" s="2">
        <f>B142*$G$151/G142</f>
      </c>
      <c r="L142" s="2">
        <f>O142+L143/(1+Calculations!$E$3)</f>
      </c>
      <c r="M142" s="2">
        <f>O142+M143/(H142+Calculations!$E$3-Calculations!$E$1+1)</f>
      </c>
      <c r="N142" s="2">
        <f>(I142/I143)^4*(O142+N143)</f>
      </c>
      <c r="O142" s="2">
        <f>C142*$G$151/G143</f>
      </c>
      <c r="P142" s="2">
        <f>(K143-K142+O142)/K142</f>
      </c>
      <c r="Q142" s="2">
        <f>LN(1+P142)</f>
      </c>
      <c r="R142" s="2">
        <f>D142*$G$151/G143</f>
      </c>
      <c r="S142" s="2">
        <f>K142/R141</f>
      </c>
      <c r="T142" s="2">
        <f>AVERAGE(R133:R142)</f>
      </c>
      <c r="U142" s="2">
        <f>K142/T141</f>
      </c>
      <c r="V142" s="1"/>
      <c r="W142" s="1"/>
      <c r="X142" s="1"/>
      <c r="Y142" s="1"/>
      <c r="Z142" s="1"/>
      <c r="AA142" s="1"/>
      <c r="AB142" s="1"/>
    </row>
    <row x14ac:dyDescent="0.25" r="143" customHeight="1" ht="18.75">
      <c r="A143" s="15">
        <v>2005</v>
      </c>
      <c r="B143" s="43">
        <v>1181.41</v>
      </c>
      <c r="C143" s="2">
        <v>22.22</v>
      </c>
      <c r="D143" s="2">
        <v>69.93</v>
      </c>
      <c r="E143" s="2">
        <v>3.41</v>
      </c>
      <c r="F143" s="2">
        <v>4.22</v>
      </c>
      <c r="G143" s="2">
        <v>190.7</v>
      </c>
      <c r="H143" s="2">
        <f>(1+E143/100)*G143/G144</f>
      </c>
      <c r="I143" s="2">
        <f>Consumption!G121</f>
      </c>
      <c r="J143" s="15">
        <f>J142+1</f>
      </c>
      <c r="K143" s="2">
        <f>B143*$G$151/G143</f>
      </c>
      <c r="L143" s="2">
        <f>O143+L144/(1+Calculations!$E$3)</f>
      </c>
      <c r="M143" s="2">
        <f>O143+M144/(H143+Calculations!$E$3-Calculations!$E$1+1)</f>
      </c>
      <c r="N143" s="2">
        <f>(I143/I144)^4*(O143+N144)</f>
      </c>
      <c r="O143" s="2">
        <f>C143*$G$151/G144</f>
      </c>
      <c r="P143" s="2">
        <f>(K144-K143+O143)/K143</f>
      </c>
      <c r="Q143" s="2">
        <f>LN(1+P143)</f>
      </c>
      <c r="R143" s="2">
        <f>D143*$G$151/G144</f>
      </c>
      <c r="S143" s="2">
        <f>K143/R142</f>
      </c>
      <c r="T143" s="2">
        <f>AVERAGE(R134:R143)</f>
      </c>
      <c r="U143" s="2">
        <f>K143/T142</f>
      </c>
      <c r="V143" s="1"/>
      <c r="W143" s="1"/>
      <c r="X143" s="1"/>
      <c r="Y143" s="1"/>
      <c r="Z143" s="1"/>
      <c r="AA143" s="1"/>
      <c r="AB143" s="1"/>
    </row>
    <row x14ac:dyDescent="0.25" r="144" customHeight="1" ht="18.75">
      <c r="A144" s="15">
        <v>2006</v>
      </c>
      <c r="B144" s="2">
        <v>1278.73</v>
      </c>
      <c r="C144" s="2">
        <v>24.88</v>
      </c>
      <c r="D144" s="2">
        <v>81.51</v>
      </c>
      <c r="E144" s="2">
        <v>5.32</v>
      </c>
      <c r="F144" s="2">
        <v>4.42</v>
      </c>
      <c r="G144" s="2">
        <v>198.3</v>
      </c>
      <c r="H144" s="2">
        <f>(1+E144/100)*G144/G145</f>
      </c>
      <c r="I144" s="2">
        <f>Consumption!G122</f>
      </c>
      <c r="J144" s="15">
        <v>2006</v>
      </c>
      <c r="K144" s="2">
        <f>B144*$G$151/G144</f>
      </c>
      <c r="L144" s="2">
        <f>O144+L145/(1+Calculations!$E$3)</f>
      </c>
      <c r="M144" s="2">
        <f>O144+M145/(H144+Calculations!$E$3-Calculations!$E$1+1)</f>
      </c>
      <c r="N144" s="2">
        <f>(I144/I145)^4*(O144+N145)</f>
      </c>
      <c r="O144" s="2">
        <f>C144*$G$151/G145</f>
      </c>
      <c r="P144" s="2">
        <f>(K145-K144+O144)/K144</f>
      </c>
      <c r="Q144" s="2">
        <f>LN(1+P144)</f>
      </c>
      <c r="R144" s="2">
        <f>D144*$G$151/G145</f>
      </c>
      <c r="S144" s="2">
        <f>K144/R143</f>
      </c>
      <c r="T144" s="2">
        <f>AVERAGE(R135:R144)</f>
      </c>
      <c r="U144" s="2">
        <f>K144/T143</f>
      </c>
      <c r="V144" s="1"/>
      <c r="W144" s="1"/>
      <c r="X144" s="1"/>
      <c r="Y144" s="1"/>
      <c r="Z144" s="1"/>
      <c r="AA144" s="1"/>
      <c r="AB144" s="1"/>
    </row>
    <row x14ac:dyDescent="0.25" r="145" customHeight="1" ht="18.75">
      <c r="A145" s="15">
        <v>2007</v>
      </c>
      <c r="B145" s="2">
        <v>1424.16</v>
      </c>
      <c r="C145" s="2">
        <v>27.73</v>
      </c>
      <c r="D145" s="2">
        <v>66.18</v>
      </c>
      <c r="E145" s="22">
        <v>5.34</v>
      </c>
      <c r="F145" s="2">
        <v>4.76</v>
      </c>
      <c r="G145" s="35">
        <v>202.416</v>
      </c>
      <c r="H145" s="2">
        <f>(1+E145/100)*G145/G146</f>
      </c>
      <c r="I145" s="2">
        <f>Consumption!G123</f>
      </c>
      <c r="J145" s="15">
        <v>2007</v>
      </c>
      <c r="K145" s="2">
        <f>B145*$G$151/G145</f>
      </c>
      <c r="L145" s="2">
        <f>O145+L146/(1+Calculations!$E$3)</f>
      </c>
      <c r="M145" s="2">
        <f>O145+M146/(H145+Calculations!$E$3-Calculations!$E$1+1)</f>
      </c>
      <c r="N145" s="2">
        <f>(I145/I146)^4*(O145+N146)</f>
      </c>
      <c r="O145" s="2">
        <f>C145*$G$151/G146</f>
      </c>
      <c r="P145" s="2">
        <f>(K146-K145+O145)/K145</f>
      </c>
      <c r="Q145" s="2">
        <f>LN(1+P145)</f>
      </c>
      <c r="R145" s="2">
        <f>D145*$G$151/G146</f>
      </c>
      <c r="S145" s="2">
        <f>K145/R144</f>
      </c>
      <c r="T145" s="2">
        <f>AVERAGE(R136:R145)</f>
      </c>
      <c r="U145" s="2">
        <f>K145/T144</f>
      </c>
      <c r="V145" s="1"/>
      <c r="W145" s="1"/>
      <c r="X145" s="1"/>
      <c r="Y145" s="1"/>
      <c r="Z145" s="1"/>
      <c r="AA145" s="1"/>
      <c r="AB145" s="1"/>
    </row>
    <row x14ac:dyDescent="0.25" r="146" customHeight="1" ht="18.75">
      <c r="A146" s="15">
        <v>2008</v>
      </c>
      <c r="B146" s="2">
        <v>1378.76</v>
      </c>
      <c r="C146" s="2">
        <v>28.39</v>
      </c>
      <c r="D146" s="2">
        <v>14.88</v>
      </c>
      <c r="E146" s="22">
        <f>(3.71+3.13)/2</f>
      </c>
      <c r="F146" s="2">
        <v>3.74</v>
      </c>
      <c r="G146" s="35">
        <v>211.18</v>
      </c>
      <c r="H146" s="2">
        <f>(1+E146/100)*G146/G147</f>
      </c>
      <c r="I146" s="2">
        <f>Consumption!G124</f>
      </c>
      <c r="J146" s="15">
        <v>2008</v>
      </c>
      <c r="K146" s="2">
        <f>B146*$G$151/G146</f>
      </c>
      <c r="L146" s="2">
        <f>O146+L147/(1+Calculations!$E$3)</f>
      </c>
      <c r="M146" s="2">
        <f>O146+M147/(H146+Calculations!$E$3-Calculations!$E$1+1)</f>
      </c>
      <c r="N146" s="2">
        <f>(I146/I147)^4*(O146+N147)</f>
      </c>
      <c r="O146" s="2">
        <f>C146*$G$151/G147</f>
      </c>
      <c r="P146" s="2">
        <f>(K147-K146+O146)/K146</f>
      </c>
      <c r="Q146" s="2">
        <f>LN(1+P146)</f>
      </c>
      <c r="R146" s="2">
        <f>D146*$G$151/G147</f>
      </c>
      <c r="S146" s="2">
        <f>K146/R145</f>
      </c>
      <c r="T146" s="2">
        <f>AVERAGE(R137:R146)</f>
      </c>
      <c r="U146" s="2">
        <f>K146/T145</f>
      </c>
      <c r="V146" s="1"/>
      <c r="W146" s="1"/>
      <c r="X146" s="1"/>
      <c r="Y146" s="1"/>
      <c r="Z146" s="1"/>
      <c r="AA146" s="1"/>
      <c r="AB146" s="1"/>
    </row>
    <row x14ac:dyDescent="0.25" r="147" customHeight="1" ht="18.75">
      <c r="A147" s="15">
        <v>2009</v>
      </c>
      <c r="B147" s="2">
        <v>865.58</v>
      </c>
      <c r="C147" s="35">
        <v>22.41</v>
      </c>
      <c r="D147" s="35">
        <v>50.97</v>
      </c>
      <c r="E147" s="22">
        <f>(1.53+0.5)/2</f>
      </c>
      <c r="F147" s="2">
        <v>2.52</v>
      </c>
      <c r="G147" s="35">
        <v>211.143</v>
      </c>
      <c r="H147" s="2">
        <f>(1+E147/100)*G147/G148</f>
      </c>
      <c r="I147" s="2">
        <f>Consumption!G125</f>
      </c>
      <c r="J147" s="15">
        <v>2009</v>
      </c>
      <c r="K147" s="2">
        <f>B147*$G$151/G147</f>
      </c>
      <c r="L147" s="2">
        <f>$B147*$G$145/$G147</f>
      </c>
      <c r="M147" s="2">
        <f>$B147*$G$145/$G147</f>
      </c>
      <c r="N147" s="2">
        <f>$B147*$G$145/$G147</f>
      </c>
      <c r="O147" s="2">
        <f>C147*$G$151/G148</f>
      </c>
      <c r="P147" s="2">
        <f>(K148-K147+O147)/K147</f>
      </c>
      <c r="Q147" s="2">
        <f>LN(1+P147)</f>
      </c>
      <c r="R147" s="2">
        <f>D147*$G$151/G148</f>
      </c>
      <c r="S147" s="2">
        <f>K147/R146</f>
      </c>
      <c r="T147" s="2">
        <f>AVERAGE(R138:R147)</f>
      </c>
      <c r="U147" s="2">
        <f>K147/T146</f>
      </c>
      <c r="V147" s="1"/>
      <c r="W147" s="1"/>
      <c r="X147" s="1"/>
      <c r="Y147" s="1"/>
      <c r="Z147" s="1"/>
      <c r="AA147" s="1"/>
      <c r="AB147" s="1"/>
    </row>
    <row x14ac:dyDescent="0.25" r="148" customHeight="1" ht="18.75">
      <c r="A148" s="15">
        <v>2010</v>
      </c>
      <c r="B148" s="35">
        <v>1123.58</v>
      </c>
      <c r="C148" s="2">
        <v>22.73</v>
      </c>
      <c r="D148" s="2">
        <v>77.35</v>
      </c>
      <c r="E148" s="2">
        <f>(0.29+0.62)/2</f>
      </c>
      <c r="F148" s="2">
        <v>3.73</v>
      </c>
      <c r="G148" s="35">
        <v>216.687</v>
      </c>
      <c r="H148" s="2">
        <f>(1+E148/100)*G148/G149</f>
      </c>
      <c r="I148" s="6"/>
      <c r="J148" s="15">
        <v>2010</v>
      </c>
      <c r="K148" s="2">
        <f>B148*$G$151/G148</f>
      </c>
      <c r="L148" s="6"/>
      <c r="M148" s="6"/>
      <c r="N148" s="6"/>
      <c r="O148" s="2">
        <f>C148*$G$151/G149</f>
      </c>
      <c r="P148" s="2">
        <f>(K149-K148+O148)/K148</f>
      </c>
      <c r="Q148" s="2">
        <f>LN(1+P148)</f>
      </c>
      <c r="R148" s="2">
        <f>D148*$G$151/G149</f>
      </c>
      <c r="S148" s="2">
        <f>K148/R147</f>
      </c>
      <c r="T148" s="2">
        <f>AVERAGE(R139:R148)</f>
      </c>
      <c r="U148" s="2">
        <f>K148/T147</f>
      </c>
      <c r="V148" s="1"/>
      <c r="W148" s="1"/>
      <c r="X148" s="1"/>
      <c r="Y148" s="1"/>
      <c r="Z148" s="1"/>
      <c r="AA148" s="1"/>
      <c r="AB148" s="1"/>
    </row>
    <row x14ac:dyDescent="0.25" r="149" customHeight="1" ht="18.75">
      <c r="A149" s="15">
        <v>2011</v>
      </c>
      <c r="B149" s="35">
        <v>1282.62</v>
      </c>
      <c r="C149" s="2">
        <v>26.43</v>
      </c>
      <c r="D149" s="2">
        <v>86.95</v>
      </c>
      <c r="E149" s="2">
        <f>(0.38+0.35)/2</f>
      </c>
      <c r="F149" s="2">
        <v>3.39</v>
      </c>
      <c r="G149" s="35">
        <v>220.223</v>
      </c>
      <c r="H149" s="2">
        <f>(1+E149/100)*G149/G150</f>
      </c>
      <c r="I149" s="6"/>
      <c r="J149" s="15">
        <v>2011</v>
      </c>
      <c r="K149" s="2">
        <f>B149*$G$151/G149</f>
      </c>
      <c r="L149" s="6"/>
      <c r="M149" s="6"/>
      <c r="N149" s="6"/>
      <c r="O149" s="2">
        <f>C149*$G$151/G150</f>
      </c>
      <c r="P149" s="2">
        <f>(K150-K149+O149)/K149</f>
      </c>
      <c r="Q149" s="2">
        <f>LN(1+P149)</f>
      </c>
      <c r="R149" s="2">
        <f>D149*$G$151/G150</f>
      </c>
      <c r="S149" s="2">
        <f>K149/R148</f>
      </c>
      <c r="T149" s="2">
        <f>AVERAGE(R140:R149)</f>
      </c>
      <c r="U149" s="2">
        <f>K149/T148</f>
      </c>
      <c r="V149" s="1"/>
      <c r="W149" s="1"/>
      <c r="X149" s="1"/>
      <c r="Y149" s="1"/>
      <c r="Z149" s="1"/>
      <c r="AA149" s="1"/>
      <c r="AB149" s="1"/>
    </row>
    <row x14ac:dyDescent="0.25" r="150" customHeight="1" ht="18.75">
      <c r="A150" s="15">
        <v>2012</v>
      </c>
      <c r="B150" s="2">
        <v>1300.58</v>
      </c>
      <c r="C150" s="2">
        <v>31.25</v>
      </c>
      <c r="D150" s="2">
        <v>86.51</v>
      </c>
      <c r="E150" s="2"/>
      <c r="F150" s="2">
        <v>1.97</v>
      </c>
      <c r="G150" s="35">
        <v>226.665</v>
      </c>
      <c r="H150" s="2">
        <f>(1+E150/100)*G150/G151</f>
      </c>
      <c r="I150" s="6"/>
      <c r="J150" s="15">
        <v>2012</v>
      </c>
      <c r="K150" s="2">
        <f>B150*$G$151/G150</f>
      </c>
      <c r="L150" s="6"/>
      <c r="M150" s="6"/>
      <c r="N150" s="6"/>
      <c r="O150" s="2">
        <f>C150*$G$151/G151</f>
      </c>
      <c r="P150" s="2">
        <f>(K151-K150+O150)/K150</f>
      </c>
      <c r="Q150" s="2">
        <f>LN(1+P150)</f>
      </c>
      <c r="R150" s="6"/>
      <c r="S150" s="2">
        <f>K150/R149</f>
      </c>
      <c r="T150" s="2">
        <f>AVERAGE(R141:R150)</f>
      </c>
      <c r="U150" s="2">
        <f>K150/T149</f>
      </c>
      <c r="V150" s="1"/>
      <c r="W150" s="1"/>
      <c r="X150" s="1"/>
      <c r="Y150" s="1"/>
      <c r="Z150" s="1"/>
      <c r="AA150" s="1"/>
      <c r="AB150" s="1"/>
    </row>
    <row x14ac:dyDescent="0.25" r="151" customHeight="1" ht="18.75">
      <c r="A151" s="15">
        <v>2013</v>
      </c>
      <c r="B151" s="2">
        <v>1480.4</v>
      </c>
      <c r="C151" s="2">
        <v>34.99</v>
      </c>
      <c r="D151" s="2">
        <v>100.2</v>
      </c>
      <c r="E151" s="2"/>
      <c r="F151" s="2">
        <v>1.91</v>
      </c>
      <c r="G151" s="35">
        <v>230.28</v>
      </c>
      <c r="H151" s="6"/>
      <c r="I151" s="6"/>
      <c r="J151" s="15">
        <v>2013</v>
      </c>
      <c r="K151" s="2">
        <f>B151*$G$151/G151</f>
      </c>
      <c r="L151" s="6"/>
      <c r="M151" s="6"/>
      <c r="N151" s="6"/>
      <c r="O151" s="6"/>
      <c r="P151" s="6"/>
      <c r="Q151" s="6"/>
      <c r="R151" s="6"/>
      <c r="S151" s="6"/>
      <c r="T151" s="2">
        <f>AVERAGE(R142:R151)</f>
      </c>
      <c r="U151" s="2">
        <f>K151/T150</f>
      </c>
      <c r="V151" s="1"/>
      <c r="W151" s="1"/>
      <c r="X151" s="1"/>
      <c r="Y151" s="1"/>
      <c r="Z151" s="1"/>
      <c r="AA151" s="1"/>
      <c r="AB151" s="1"/>
    </row>
    <row x14ac:dyDescent="0.25" r="152" customHeight="1" ht="18.75">
      <c r="A152" s="15">
        <v>2014</v>
      </c>
      <c r="B152" s="2">
        <v>1822.36</v>
      </c>
      <c r="C152" s="2">
        <v>39.44</v>
      </c>
      <c r="D152" s="2">
        <v>102.31</v>
      </c>
      <c r="E152" s="6"/>
      <c r="F152" s="2">
        <v>2.86</v>
      </c>
      <c r="G152" s="44">
        <v>233.916</v>
      </c>
      <c r="H152" s="6"/>
      <c r="I152" s="6"/>
      <c r="J152" s="23"/>
      <c r="K152" s="2">
        <f>B152*$G$151/G152</f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1"/>
      <c r="W152" s="1"/>
      <c r="X152" s="1"/>
      <c r="Y152" s="1"/>
      <c r="Z152" s="1"/>
      <c r="AA152" s="1"/>
      <c r="AB152" s="1"/>
    </row>
    <row x14ac:dyDescent="0.25" r="153" customHeight="1" ht="18.75">
      <c r="A153" s="15">
        <v>2015</v>
      </c>
      <c r="B153" s="2">
        <v>2028.18</v>
      </c>
      <c r="C153" s="2">
        <v>43.39</v>
      </c>
      <c r="D153" s="6"/>
      <c r="E153" s="6"/>
      <c r="F153" s="2">
        <v>1.88</v>
      </c>
      <c r="G153" s="44">
        <v>233.707</v>
      </c>
      <c r="H153" s="6"/>
      <c r="I153" s="6"/>
      <c r="J153" s="23"/>
      <c r="K153" s="2">
        <f>B153*$G$151/G153</f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1"/>
      <c r="W153" s="1"/>
      <c r="X153" s="1"/>
      <c r="Y153" s="1"/>
      <c r="Z153" s="1"/>
      <c r="AA153" s="1"/>
      <c r="AB153" s="1"/>
    </row>
    <row x14ac:dyDescent="0.25" r="154" customHeight="1" ht="18.75">
      <c r="A154" s="15">
        <v>2016</v>
      </c>
      <c r="B154" s="2">
        <v>1918.6</v>
      </c>
      <c r="C154" s="6"/>
      <c r="D154" s="6"/>
      <c r="E154" s="6"/>
      <c r="F154" s="2"/>
      <c r="G154" s="45"/>
      <c r="H154" s="6"/>
      <c r="I154" s="6"/>
      <c r="J154" s="23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1"/>
      <c r="W154" s="1"/>
      <c r="X154" s="1"/>
      <c r="Y154" s="1"/>
      <c r="Z154" s="1"/>
      <c r="AA154" s="1"/>
      <c r="AB154" s="1"/>
    </row>
    <row x14ac:dyDescent="0.25" r="155" customHeight="1" ht="18.75">
      <c r="A155" s="5"/>
      <c r="B155" s="6"/>
      <c r="C155" s="6"/>
      <c r="D155" s="6"/>
      <c r="E155" s="6"/>
      <c r="F155" s="2"/>
      <c r="G155" s="45"/>
      <c r="H155" s="6"/>
      <c r="I155" s="6"/>
      <c r="J155" s="23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1"/>
      <c r="W155" s="1"/>
      <c r="X155" s="1"/>
      <c r="Y155" s="1"/>
      <c r="Z155" s="1"/>
      <c r="AA155" s="1"/>
      <c r="AB155" s="1"/>
    </row>
    <row x14ac:dyDescent="0.25" r="156" customHeight="1" ht="18.75">
      <c r="A156" s="5"/>
      <c r="B156" s="6"/>
      <c r="C156" s="6"/>
      <c r="D156" s="6"/>
      <c r="E156" s="6"/>
      <c r="F156" s="2"/>
      <c r="G156" s="45"/>
      <c r="H156" s="6"/>
      <c r="I156" s="6"/>
      <c r="J156" s="23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"/>
      <c r="W156" s="1"/>
      <c r="X156" s="1"/>
      <c r="Y156" s="1"/>
      <c r="Z156" s="1"/>
      <c r="AA156" s="1"/>
      <c r="AB156" s="1"/>
    </row>
    <row x14ac:dyDescent="0.25" r="157" customHeight="1" ht="18.75">
      <c r="A157" s="5"/>
      <c r="B157" s="38" t="s">
        <v>82</v>
      </c>
      <c r="C157" s="6"/>
      <c r="D157" s="6"/>
      <c r="E157" s="46"/>
      <c r="F157" s="2"/>
      <c r="G157" s="45"/>
      <c r="H157" s="6"/>
      <c r="I157" s="6"/>
      <c r="J157" s="23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"/>
      <c r="W157" s="1"/>
      <c r="X157" s="1"/>
      <c r="Y157" s="1"/>
      <c r="Z157" s="1"/>
      <c r="AA157" s="1"/>
      <c r="AB157" s="1"/>
    </row>
    <row x14ac:dyDescent="0.25" r="158" customHeight="1" ht="18.75">
      <c r="A158" s="5"/>
      <c r="B158" s="38" t="s">
        <v>83</v>
      </c>
      <c r="C158" s="6"/>
      <c r="D158" s="6"/>
      <c r="E158" s="6"/>
      <c r="F158" s="6"/>
      <c r="G158" s="6"/>
      <c r="H158" s="6"/>
      <c r="I158" s="6"/>
      <c r="J158" s="23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"/>
      <c r="W158" s="1"/>
      <c r="X158" s="1"/>
      <c r="Y158" s="1"/>
      <c r="Z158" s="1"/>
      <c r="AA158" s="1"/>
      <c r="AB158" s="1"/>
    </row>
    <row x14ac:dyDescent="0.25" r="159" customHeight="1" ht="18.75">
      <c r="A159" s="5"/>
      <c r="B159" s="38" t="s">
        <v>84</v>
      </c>
      <c r="C159" s="6"/>
      <c r="D159" s="6"/>
      <c r="E159" s="6"/>
      <c r="F159" s="6"/>
      <c r="G159" s="6"/>
      <c r="H159" s="6"/>
      <c r="I159" s="6"/>
      <c r="J159" s="23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"/>
      <c r="W159" s="1"/>
      <c r="X159" s="1"/>
      <c r="Y159" s="1"/>
      <c r="Z159" s="1"/>
      <c r="AA159" s="1"/>
      <c r="AB159" s="1"/>
    </row>
    <row x14ac:dyDescent="0.25" r="160" customHeight="1" ht="18.75">
      <c r="A160" s="5"/>
      <c r="B160" s="38" t="s">
        <v>85</v>
      </c>
      <c r="C160" s="6"/>
      <c r="D160" s="6"/>
      <c r="E160" s="6"/>
      <c r="F160" s="6"/>
      <c r="G160" s="6"/>
      <c r="H160" s="6"/>
      <c r="I160" s="6"/>
      <c r="J160" s="23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"/>
      <c r="W160" s="1"/>
      <c r="X160" s="1"/>
      <c r="Y160" s="1"/>
      <c r="Z160" s="1"/>
      <c r="AA160" s="1"/>
      <c r="AB160" s="1"/>
    </row>
    <row x14ac:dyDescent="0.25" r="161" customHeight="1" ht="18.75">
      <c r="A161" s="5"/>
      <c r="B161" s="25" t="s">
        <v>86</v>
      </c>
      <c r="C161" s="6"/>
      <c r="D161" s="6"/>
      <c r="E161" s="6"/>
      <c r="F161" s="6"/>
      <c r="G161" s="6"/>
      <c r="H161" s="6"/>
      <c r="I161" s="6"/>
      <c r="J161" s="23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"/>
      <c r="W161" s="1"/>
      <c r="X161" s="1"/>
      <c r="Y161" s="1"/>
      <c r="Z161" s="1"/>
      <c r="AA161" s="1"/>
      <c r="AB161" s="1"/>
    </row>
    <row x14ac:dyDescent="0.25" r="162" customHeight="1" ht="18.75">
      <c r="A162" s="5"/>
      <c r="B162" s="6"/>
      <c r="C162" s="6"/>
      <c r="D162" s="6"/>
      <c r="E162" s="6"/>
      <c r="F162" s="6"/>
      <c r="G162" s="6"/>
      <c r="H162" s="6"/>
      <c r="I162" s="6"/>
      <c r="J162" s="23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"/>
      <c r="W162" s="1"/>
      <c r="X162" s="1"/>
      <c r="Y162" s="1"/>
      <c r="Z162" s="1"/>
      <c r="AA162" s="1"/>
      <c r="AB162" s="1"/>
    </row>
    <row x14ac:dyDescent="0.25" r="163" customHeight="1" ht="18.75">
      <c r="A163" s="5"/>
      <c r="B163" s="6"/>
      <c r="C163" s="6"/>
      <c r="D163" s="6"/>
      <c r="E163" s="6"/>
      <c r="F163" s="6"/>
      <c r="G163" s="6"/>
      <c r="H163" s="6"/>
      <c r="I163" s="6"/>
      <c r="J163" s="23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"/>
      <c r="W163" s="1"/>
      <c r="X163" s="1"/>
      <c r="Y163" s="1"/>
      <c r="Z163" s="1"/>
      <c r="AA163" s="1"/>
      <c r="AB163" s="1"/>
    </row>
    <row x14ac:dyDescent="0.25" r="164" customHeight="1" ht="18.75">
      <c r="A164" s="5"/>
      <c r="B164" s="6"/>
      <c r="C164" s="6"/>
      <c r="D164" s="6"/>
      <c r="E164" s="6"/>
      <c r="F164" s="6"/>
      <c r="G164" s="6"/>
      <c r="H164" s="6"/>
      <c r="I164" s="6"/>
      <c r="J164" s="23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"/>
      <c r="W164" s="1"/>
      <c r="X164" s="1"/>
      <c r="Y164" s="1"/>
      <c r="Z164" s="1"/>
      <c r="AA164" s="1"/>
      <c r="AB164" s="1"/>
    </row>
    <row x14ac:dyDescent="0.25" r="165" customHeight="1" ht="18.75">
      <c r="A165" s="5"/>
      <c r="B165" s="6"/>
      <c r="C165" s="6"/>
      <c r="D165" s="6"/>
      <c r="E165" s="6"/>
      <c r="F165" s="6"/>
      <c r="G165" s="6"/>
      <c r="H165" s="6"/>
      <c r="I165" s="6"/>
      <c r="J165" s="23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"/>
      <c r="W165" s="1"/>
      <c r="X165" s="1"/>
      <c r="Y165" s="1"/>
      <c r="Z165" s="1"/>
      <c r="AA165" s="1"/>
      <c r="AB165" s="1"/>
    </row>
    <row x14ac:dyDescent="0.25" r="166" customHeight="1" ht="18.75">
      <c r="A166" s="5"/>
      <c r="B166" s="6"/>
      <c r="C166" s="6"/>
      <c r="D166" s="6"/>
      <c r="E166" s="6"/>
      <c r="F166" s="6"/>
      <c r="G166" s="6"/>
      <c r="H166" s="6"/>
      <c r="I166" s="6"/>
      <c r="J166" s="23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"/>
      <c r="W166" s="1"/>
      <c r="X166" s="1"/>
      <c r="Y166" s="1"/>
      <c r="Z166" s="1"/>
      <c r="AA166" s="1"/>
      <c r="AB166" s="1"/>
    </row>
    <row x14ac:dyDescent="0.25" r="167" customHeight="1" ht="18.75">
      <c r="A167" s="5"/>
      <c r="B167" s="6"/>
      <c r="C167" s="6"/>
      <c r="D167" s="6"/>
      <c r="E167" s="6"/>
      <c r="F167" s="6"/>
      <c r="G167" s="6"/>
      <c r="H167" s="6"/>
      <c r="I167" s="6"/>
      <c r="J167" s="23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1"/>
      <c r="W167" s="1"/>
      <c r="X167" s="1"/>
      <c r="Y167" s="1"/>
      <c r="Z167" s="1"/>
      <c r="AA167" s="1"/>
      <c r="AB167" s="1"/>
    </row>
    <row x14ac:dyDescent="0.25" r="168" customHeight="1" ht="18.75">
      <c r="A168" s="5"/>
      <c r="B168" s="6"/>
      <c r="C168" s="6"/>
      <c r="D168" s="6"/>
      <c r="E168" s="6"/>
      <c r="F168" s="6"/>
      <c r="G168" s="6"/>
      <c r="H168" s="6"/>
      <c r="I168" s="6"/>
      <c r="J168" s="23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1"/>
      <c r="W168" s="1"/>
      <c r="X168" s="1"/>
      <c r="Y168" s="1"/>
      <c r="Z168" s="1"/>
      <c r="AA168" s="1"/>
      <c r="AB168" s="1"/>
    </row>
    <row x14ac:dyDescent="0.25" r="169" customHeight="1" ht="18.75">
      <c r="A169" s="5"/>
      <c r="B169" s="6"/>
      <c r="C169" s="6"/>
      <c r="D169" s="6"/>
      <c r="E169" s="6"/>
      <c r="F169" s="6"/>
      <c r="G169" s="6"/>
      <c r="H169" s="6"/>
      <c r="I169" s="6"/>
      <c r="J169" s="23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1"/>
      <c r="W169" s="1"/>
      <c r="X169" s="1"/>
      <c r="Y169" s="1"/>
      <c r="Z169" s="1"/>
      <c r="AA169" s="1"/>
      <c r="AB169" s="1"/>
    </row>
    <row x14ac:dyDescent="0.25" r="170" customHeight="1" ht="18.75">
      <c r="A170" s="5"/>
      <c r="B170" s="6"/>
      <c r="C170" s="6"/>
      <c r="D170" s="6"/>
      <c r="E170" s="6"/>
      <c r="F170" s="6"/>
      <c r="G170" s="6"/>
      <c r="H170" s="6"/>
      <c r="I170" s="6"/>
      <c r="J170" s="23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1"/>
      <c r="W170" s="1"/>
      <c r="X170" s="1"/>
      <c r="Y170" s="1"/>
      <c r="Z170" s="1"/>
      <c r="AA170" s="1"/>
      <c r="AB170" s="1"/>
    </row>
    <row x14ac:dyDescent="0.25" r="171" customHeight="1" ht="18.75">
      <c r="A171" s="5"/>
      <c r="B171" s="6"/>
      <c r="C171" s="6"/>
      <c r="D171" s="6"/>
      <c r="E171" s="6"/>
      <c r="F171" s="6"/>
      <c r="G171" s="6"/>
      <c r="H171" s="6"/>
      <c r="I171" s="6"/>
      <c r="J171" s="23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1"/>
      <c r="W171" s="1"/>
      <c r="X171" s="1"/>
      <c r="Y171" s="1"/>
      <c r="Z171" s="1"/>
      <c r="AA171" s="1"/>
      <c r="AB171" s="1"/>
    </row>
    <row x14ac:dyDescent="0.25" r="172" customHeight="1" ht="18.75">
      <c r="A172" s="5"/>
      <c r="B172" s="6"/>
      <c r="C172" s="6"/>
      <c r="D172" s="6"/>
      <c r="E172" s="6"/>
      <c r="F172" s="6"/>
      <c r="G172" s="6"/>
      <c r="H172" s="6"/>
      <c r="I172" s="6"/>
      <c r="J172" s="23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1"/>
      <c r="W172" s="1"/>
      <c r="X172" s="1"/>
      <c r="Y172" s="1"/>
      <c r="Z172" s="1"/>
      <c r="AA172" s="1"/>
      <c r="AB172" s="1"/>
    </row>
    <row x14ac:dyDescent="0.25" r="173" customHeight="1" ht="18.75">
      <c r="A173" s="5"/>
      <c r="B173" s="6"/>
      <c r="C173" s="6"/>
      <c r="D173" s="6"/>
      <c r="E173" s="6"/>
      <c r="F173" s="6"/>
      <c r="G173" s="6"/>
      <c r="H173" s="6"/>
      <c r="I173" s="6"/>
      <c r="J173" s="23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1"/>
      <c r="W173" s="1"/>
      <c r="X173" s="1"/>
      <c r="Y173" s="1"/>
      <c r="Z173" s="1"/>
      <c r="AA173" s="1"/>
      <c r="AB173" s="1"/>
    </row>
    <row x14ac:dyDescent="0.25" r="174" customHeight="1" ht="18.75">
      <c r="A174" s="5"/>
      <c r="B174" s="6"/>
      <c r="C174" s="6"/>
      <c r="D174" s="6"/>
      <c r="E174" s="6"/>
      <c r="F174" s="6"/>
      <c r="G174" s="6"/>
      <c r="H174" s="6"/>
      <c r="I174" s="6"/>
      <c r="J174" s="23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1"/>
      <c r="W174" s="1"/>
      <c r="X174" s="1"/>
      <c r="Y174" s="1"/>
      <c r="Z174" s="1"/>
      <c r="AA174" s="1"/>
      <c r="AB174" s="1"/>
    </row>
    <row x14ac:dyDescent="0.25" r="175" customHeight="1" ht="18.75">
      <c r="A175" s="5"/>
      <c r="B175" s="6"/>
      <c r="C175" s="6"/>
      <c r="D175" s="6"/>
      <c r="E175" s="6"/>
      <c r="F175" s="6"/>
      <c r="G175" s="6"/>
      <c r="H175" s="6"/>
      <c r="I175" s="6"/>
      <c r="J175" s="23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1"/>
      <c r="W175" s="1"/>
      <c r="X175" s="1"/>
      <c r="Y175" s="1"/>
      <c r="Z175" s="1"/>
      <c r="AA175" s="1"/>
      <c r="AB175" s="1"/>
    </row>
    <row x14ac:dyDescent="0.25" r="176" customHeight="1" ht="18.75">
      <c r="A176" s="5"/>
      <c r="B176" s="6"/>
      <c r="C176" s="6"/>
      <c r="D176" s="6"/>
      <c r="E176" s="6"/>
      <c r="F176" s="6"/>
      <c r="G176" s="6"/>
      <c r="H176" s="6"/>
      <c r="I176" s="6"/>
      <c r="J176" s="23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1"/>
      <c r="W176" s="1"/>
      <c r="X176" s="1"/>
      <c r="Y176" s="1"/>
      <c r="Z176" s="1"/>
      <c r="AA176" s="1"/>
      <c r="AB176" s="1"/>
    </row>
    <row x14ac:dyDescent="0.25" r="177" customHeight="1" ht="18.75">
      <c r="A177" s="5"/>
      <c r="B177" s="6"/>
      <c r="C177" s="6"/>
      <c r="D177" s="6"/>
      <c r="E177" s="6"/>
      <c r="F177" s="6"/>
      <c r="G177" s="6"/>
      <c r="H177" s="6"/>
      <c r="I177" s="6"/>
      <c r="J177" s="23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1"/>
      <c r="W177" s="1"/>
      <c r="X177" s="1"/>
      <c r="Y177" s="1"/>
      <c r="Z177" s="1"/>
      <c r="AA177" s="1"/>
      <c r="AB177" s="1"/>
    </row>
    <row x14ac:dyDescent="0.25" r="178" customHeight="1" ht="18.75">
      <c r="A178" s="5"/>
      <c r="B178" s="6"/>
      <c r="C178" s="6"/>
      <c r="D178" s="6"/>
      <c r="E178" s="6"/>
      <c r="F178" s="6"/>
      <c r="G178" s="6"/>
      <c r="H178" s="6"/>
      <c r="I178" s="6"/>
      <c r="J178" s="23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1"/>
      <c r="W178" s="1"/>
      <c r="X178" s="1"/>
      <c r="Y178" s="1"/>
      <c r="Z178" s="1"/>
      <c r="AA178" s="1"/>
      <c r="AB178" s="1"/>
    </row>
    <row x14ac:dyDescent="0.25" r="179" customHeight="1" ht="18.75">
      <c r="A179" s="5"/>
      <c r="B179" s="6"/>
      <c r="C179" s="6"/>
      <c r="D179" s="6"/>
      <c r="E179" s="6"/>
      <c r="F179" s="6"/>
      <c r="G179" s="6"/>
      <c r="H179" s="6"/>
      <c r="I179" s="6"/>
      <c r="J179" s="23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1"/>
      <c r="W179" s="1"/>
      <c r="X179" s="1"/>
      <c r="Y179" s="1"/>
      <c r="Z179" s="1"/>
      <c r="AA179" s="1"/>
      <c r="AB179" s="1"/>
    </row>
    <row x14ac:dyDescent="0.25" r="180" customHeight="1" ht="18.75">
      <c r="A180" s="5"/>
      <c r="B180" s="6"/>
      <c r="C180" s="6"/>
      <c r="D180" s="6"/>
      <c r="E180" s="6"/>
      <c r="F180" s="6"/>
      <c r="G180" s="6"/>
      <c r="H180" s="6"/>
      <c r="I180" s="6"/>
      <c r="J180" s="23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1"/>
      <c r="W180" s="1"/>
      <c r="X180" s="1"/>
      <c r="Y180" s="1"/>
      <c r="Z180" s="1"/>
      <c r="AA180" s="1"/>
      <c r="AB180" s="1"/>
    </row>
    <row x14ac:dyDescent="0.25" r="181" customHeight="1" ht="18.75">
      <c r="A181" s="5"/>
      <c r="B181" s="6"/>
      <c r="C181" s="6"/>
      <c r="D181" s="6"/>
      <c r="E181" s="6"/>
      <c r="F181" s="6"/>
      <c r="G181" s="6"/>
      <c r="H181" s="6"/>
      <c r="I181" s="6"/>
      <c r="J181" s="23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1"/>
      <c r="W181" s="1"/>
      <c r="X181" s="1"/>
      <c r="Y181" s="1"/>
      <c r="Z181" s="1"/>
      <c r="AA181" s="1"/>
      <c r="AB181" s="1"/>
    </row>
    <row x14ac:dyDescent="0.25" r="182" customHeight="1" ht="18.75">
      <c r="A182" s="5"/>
      <c r="B182" s="6"/>
      <c r="C182" s="6"/>
      <c r="D182" s="6"/>
      <c r="E182" s="6"/>
      <c r="F182" s="6"/>
      <c r="G182" s="6"/>
      <c r="H182" s="6"/>
      <c r="I182" s="6"/>
      <c r="J182" s="23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1"/>
      <c r="W182" s="1"/>
      <c r="X182" s="1"/>
      <c r="Y182" s="1"/>
      <c r="Z182" s="1"/>
      <c r="AA182" s="1"/>
      <c r="AB182" s="1"/>
    </row>
    <row x14ac:dyDescent="0.25" r="183" customHeight="1" ht="18.75">
      <c r="A183" s="5"/>
      <c r="B183" s="6"/>
      <c r="C183" s="6"/>
      <c r="D183" s="6"/>
      <c r="E183" s="6"/>
      <c r="F183" s="6"/>
      <c r="G183" s="6"/>
      <c r="H183" s="6"/>
      <c r="I183" s="6"/>
      <c r="J183" s="23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1"/>
      <c r="W183" s="1"/>
      <c r="X183" s="1"/>
      <c r="Y183" s="1"/>
      <c r="Z183" s="1"/>
      <c r="AA183" s="1"/>
      <c r="AB183" s="1"/>
    </row>
    <row x14ac:dyDescent="0.25" r="184" customHeight="1" ht="18.75">
      <c r="A184" s="5"/>
      <c r="B184" s="6"/>
      <c r="C184" s="6"/>
      <c r="D184" s="6"/>
      <c r="E184" s="6"/>
      <c r="F184" s="6"/>
      <c r="G184" s="6"/>
      <c r="H184" s="6"/>
      <c r="I184" s="6"/>
      <c r="J184" s="23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1"/>
      <c r="W184" s="1"/>
      <c r="X184" s="1"/>
      <c r="Y184" s="1"/>
      <c r="Z184" s="1"/>
      <c r="AA184" s="1"/>
      <c r="AB184" s="1"/>
    </row>
    <row x14ac:dyDescent="0.25" r="185" customHeight="1" ht="18.75">
      <c r="A185" s="5"/>
      <c r="B185" s="6"/>
      <c r="C185" s="6"/>
      <c r="D185" s="6"/>
      <c r="E185" s="6"/>
      <c r="F185" s="6"/>
      <c r="G185" s="6"/>
      <c r="H185" s="6"/>
      <c r="I185" s="6"/>
      <c r="J185" s="23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1"/>
      <c r="W185" s="1"/>
      <c r="X185" s="1"/>
      <c r="Y185" s="1"/>
      <c r="Z185" s="1"/>
      <c r="AA185" s="1"/>
      <c r="AB185" s="1"/>
    </row>
    <row x14ac:dyDescent="0.25" r="186" customHeight="1" ht="18.75">
      <c r="A186" s="5"/>
      <c r="B186" s="6"/>
      <c r="C186" s="6"/>
      <c r="D186" s="6"/>
      <c r="E186" s="6"/>
      <c r="F186" s="6"/>
      <c r="G186" s="6"/>
      <c r="H186" s="6"/>
      <c r="I186" s="6"/>
      <c r="J186" s="23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1"/>
      <c r="W186" s="1"/>
      <c r="X186" s="1"/>
      <c r="Y186" s="1"/>
      <c r="Z186" s="1"/>
      <c r="AA186" s="1"/>
      <c r="AB186" s="1"/>
    </row>
    <row x14ac:dyDescent="0.25" r="187" customHeight="1" ht="18.75">
      <c r="A187" s="5"/>
      <c r="B187" s="6"/>
      <c r="C187" s="6"/>
      <c r="D187" s="6"/>
      <c r="E187" s="6"/>
      <c r="F187" s="6"/>
      <c r="G187" s="6"/>
      <c r="H187" s="6"/>
      <c r="I187" s="6"/>
      <c r="J187" s="23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1"/>
      <c r="W187" s="1"/>
      <c r="X187" s="1"/>
      <c r="Y187" s="1"/>
      <c r="Z187" s="1"/>
      <c r="AA187" s="1"/>
      <c r="AB187" s="1"/>
    </row>
    <row x14ac:dyDescent="0.25" r="188" customHeight="1" ht="18.75">
      <c r="A188" s="5"/>
      <c r="B188" s="6"/>
      <c r="C188" s="6"/>
      <c r="D188" s="6"/>
      <c r="E188" s="6"/>
      <c r="F188" s="6"/>
      <c r="G188" s="6"/>
      <c r="H188" s="6"/>
      <c r="I188" s="6"/>
      <c r="J188" s="23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1"/>
      <c r="W188" s="1"/>
      <c r="X188" s="1"/>
      <c r="Y188" s="1"/>
      <c r="Z188" s="1"/>
      <c r="AA188" s="1"/>
      <c r="AB188" s="1"/>
    </row>
    <row x14ac:dyDescent="0.25" r="189" customHeight="1" ht="18.75">
      <c r="A189" s="5"/>
      <c r="B189" s="6"/>
      <c r="C189" s="6"/>
      <c r="D189" s="6"/>
      <c r="E189" s="6"/>
      <c r="F189" s="6"/>
      <c r="G189" s="6"/>
      <c r="H189" s="6"/>
      <c r="I189" s="6"/>
      <c r="J189" s="23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1"/>
      <c r="W189" s="1"/>
      <c r="X189" s="1"/>
      <c r="Y189" s="1"/>
      <c r="Z189" s="1"/>
      <c r="AA189" s="1"/>
      <c r="AB189" s="1"/>
    </row>
    <row x14ac:dyDescent="0.25" r="190" customHeight="1" ht="18.75">
      <c r="A190" s="5"/>
      <c r="B190" s="6"/>
      <c r="C190" s="6"/>
      <c r="D190" s="6"/>
      <c r="E190" s="6"/>
      <c r="F190" s="6"/>
      <c r="G190" s="6"/>
      <c r="H190" s="6"/>
      <c r="I190" s="6"/>
      <c r="J190" s="23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1"/>
      <c r="W190" s="1"/>
      <c r="X190" s="1"/>
      <c r="Y190" s="1"/>
      <c r="Z190" s="1"/>
      <c r="AA190" s="1"/>
      <c r="AB190" s="1"/>
    </row>
    <row x14ac:dyDescent="0.25" r="191" customHeight="1" ht="18.75">
      <c r="A191" s="5"/>
      <c r="B191" s="6"/>
      <c r="C191" s="6"/>
      <c r="D191" s="6"/>
      <c r="E191" s="6"/>
      <c r="F191" s="6"/>
      <c r="G191" s="6"/>
      <c r="H191" s="6"/>
      <c r="I191" s="6"/>
      <c r="J191" s="23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1"/>
      <c r="W191" s="1"/>
      <c r="X191" s="1"/>
      <c r="Y191" s="1"/>
      <c r="Z191" s="1"/>
      <c r="AA191" s="1"/>
      <c r="AB191" s="1"/>
    </row>
    <row x14ac:dyDescent="0.25" r="192" customHeight="1" ht="18.75">
      <c r="A192" s="5"/>
      <c r="B192" s="6"/>
      <c r="C192" s="6"/>
      <c r="D192" s="6"/>
      <c r="E192" s="6"/>
      <c r="F192" s="6"/>
      <c r="G192" s="6"/>
      <c r="H192" s="6"/>
      <c r="I192" s="6"/>
      <c r="J192" s="23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1"/>
      <c r="W192" s="1"/>
      <c r="X192" s="1"/>
      <c r="Y192" s="1"/>
      <c r="Z192" s="1"/>
      <c r="AA192" s="1"/>
      <c r="AB192" s="1"/>
    </row>
    <row x14ac:dyDescent="0.25" r="193" customHeight="1" ht="18.75">
      <c r="A193" s="5"/>
      <c r="B193" s="6"/>
      <c r="C193" s="6"/>
      <c r="D193" s="6"/>
      <c r="E193" s="6"/>
      <c r="F193" s="6"/>
      <c r="G193" s="6"/>
      <c r="H193" s="6"/>
      <c r="I193" s="6"/>
      <c r="J193" s="23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1"/>
      <c r="W193" s="1"/>
      <c r="X193" s="1"/>
      <c r="Y193" s="1"/>
      <c r="Z193" s="1"/>
      <c r="AA193" s="1"/>
      <c r="AB193" s="1"/>
    </row>
    <row x14ac:dyDescent="0.25" r="194" customHeight="1" ht="18.75">
      <c r="A194" s="5"/>
      <c r="B194" s="6"/>
      <c r="C194" s="6"/>
      <c r="D194" s="6"/>
      <c r="E194" s="6"/>
      <c r="F194" s="6"/>
      <c r="G194" s="6"/>
      <c r="H194" s="6"/>
      <c r="I194" s="6"/>
      <c r="J194" s="23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1"/>
      <c r="W194" s="1"/>
      <c r="X194" s="1"/>
      <c r="Y194" s="1"/>
      <c r="Z194" s="1"/>
      <c r="AA194" s="1"/>
      <c r="AB194" s="1"/>
    </row>
    <row x14ac:dyDescent="0.25" r="195" customHeight="1" ht="18.75">
      <c r="A195" s="5"/>
      <c r="B195" s="6"/>
      <c r="C195" s="6"/>
      <c r="D195" s="6"/>
      <c r="E195" s="6"/>
      <c r="F195" s="6"/>
      <c r="G195" s="6"/>
      <c r="H195" s="6"/>
      <c r="I195" s="6"/>
      <c r="J195" s="23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1"/>
      <c r="W195" s="1"/>
      <c r="X195" s="1"/>
      <c r="Y195" s="1"/>
      <c r="Z195" s="1"/>
      <c r="AA195" s="1"/>
      <c r="AB195" s="1"/>
    </row>
    <row x14ac:dyDescent="0.25" r="196" customHeight="1" ht="18.75">
      <c r="A196" s="5"/>
      <c r="B196" s="6"/>
      <c r="C196" s="6"/>
      <c r="D196" s="6"/>
      <c r="E196" s="6"/>
      <c r="F196" s="6"/>
      <c r="G196" s="6"/>
      <c r="H196" s="6"/>
      <c r="I196" s="6"/>
      <c r="J196" s="23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1"/>
      <c r="W196" s="1"/>
      <c r="X196" s="1"/>
      <c r="Y196" s="1"/>
      <c r="Z196" s="1"/>
      <c r="AA196" s="1"/>
      <c r="AB196" s="1"/>
    </row>
    <row x14ac:dyDescent="0.25" r="197" customHeight="1" ht="18.75">
      <c r="A197" s="5"/>
      <c r="B197" s="6"/>
      <c r="C197" s="6"/>
      <c r="D197" s="6"/>
      <c r="E197" s="6"/>
      <c r="F197" s="6"/>
      <c r="G197" s="6"/>
      <c r="H197" s="6"/>
      <c r="I197" s="6"/>
      <c r="J197" s="23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1"/>
      <c r="W197" s="1"/>
      <c r="X197" s="1"/>
      <c r="Y197" s="1"/>
      <c r="Z197" s="1"/>
      <c r="AA197" s="1"/>
      <c r="AB197" s="1"/>
    </row>
    <row x14ac:dyDescent="0.25" r="198" customHeight="1" ht="18.75">
      <c r="A198" s="5"/>
      <c r="B198" s="6"/>
      <c r="C198" s="6"/>
      <c r="D198" s="6"/>
      <c r="E198" s="6"/>
      <c r="F198" s="6"/>
      <c r="G198" s="6"/>
      <c r="H198" s="6"/>
      <c r="I198" s="6"/>
      <c r="J198" s="23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1"/>
      <c r="W198" s="1"/>
      <c r="X198" s="1"/>
      <c r="Y198" s="1"/>
      <c r="Z198" s="1"/>
      <c r="AA198" s="1"/>
      <c r="AB198" s="1"/>
    </row>
    <row x14ac:dyDescent="0.25" r="199" customHeight="1" ht="18.75">
      <c r="A199" s="5"/>
      <c r="B199" s="6"/>
      <c r="C199" s="6"/>
      <c r="D199" s="6"/>
      <c r="E199" s="6"/>
      <c r="F199" s="6"/>
      <c r="G199" s="6"/>
      <c r="H199" s="6"/>
      <c r="I199" s="6"/>
      <c r="J199" s="23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1"/>
      <c r="W199" s="1"/>
      <c r="X199" s="1"/>
      <c r="Y199" s="1"/>
      <c r="Z199" s="1"/>
      <c r="AA199" s="1"/>
      <c r="AB199" s="1"/>
    </row>
    <row x14ac:dyDescent="0.25" r="200" customHeight="1" ht="18.75">
      <c r="A200" s="5"/>
      <c r="B200" s="6"/>
      <c r="C200" s="6"/>
      <c r="D200" s="6"/>
      <c r="E200" s="6"/>
      <c r="F200" s="6"/>
      <c r="G200" s="6"/>
      <c r="H200" s="6"/>
      <c r="I200" s="6"/>
      <c r="J200" s="23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1"/>
      <c r="W200" s="1"/>
      <c r="X200" s="1"/>
      <c r="Y200" s="1"/>
      <c r="Z200" s="1"/>
      <c r="AA200" s="1"/>
      <c r="AB200" s="1"/>
    </row>
    <row x14ac:dyDescent="0.25" r="201" customHeight="1" ht="18.75">
      <c r="A201" s="5"/>
      <c r="B201" s="6"/>
      <c r="C201" s="6"/>
      <c r="D201" s="6"/>
      <c r="E201" s="6"/>
      <c r="F201" s="6"/>
      <c r="G201" s="6"/>
      <c r="H201" s="6"/>
      <c r="I201" s="6"/>
      <c r="J201" s="23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1"/>
      <c r="W201" s="1"/>
      <c r="X201" s="1"/>
      <c r="Y201" s="1"/>
      <c r="Z201" s="1"/>
      <c r="AA201" s="1"/>
      <c r="AB201" s="1"/>
    </row>
    <row x14ac:dyDescent="0.25" r="202" customHeight="1" ht="18.75">
      <c r="A202" s="5"/>
      <c r="B202" s="6"/>
      <c r="C202" s="6"/>
      <c r="D202" s="6"/>
      <c r="E202" s="6"/>
      <c r="F202" s="6"/>
      <c r="G202" s="6"/>
      <c r="H202" s="6"/>
      <c r="I202" s="6"/>
      <c r="J202" s="23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1"/>
      <c r="W202" s="1"/>
      <c r="X202" s="1"/>
      <c r="Y202" s="1"/>
      <c r="Z202" s="1"/>
      <c r="AA202" s="1"/>
      <c r="AB202" s="1"/>
    </row>
    <row x14ac:dyDescent="0.25" r="203" customHeight="1" ht="18.75">
      <c r="A203" s="5"/>
      <c r="B203" s="6"/>
      <c r="C203" s="6"/>
      <c r="D203" s="6"/>
      <c r="E203" s="6"/>
      <c r="F203" s="6"/>
      <c r="G203" s="6"/>
      <c r="H203" s="6"/>
      <c r="I203" s="6"/>
      <c r="J203" s="23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1"/>
      <c r="W203" s="1"/>
      <c r="X203" s="1"/>
      <c r="Y203" s="1"/>
      <c r="Z203" s="1"/>
      <c r="AA203" s="1"/>
      <c r="AB203" s="1"/>
    </row>
    <row x14ac:dyDescent="0.25" r="204" customHeight="1" ht="18.75">
      <c r="A204" s="5"/>
      <c r="B204" s="6"/>
      <c r="C204" s="6"/>
      <c r="D204" s="6"/>
      <c r="E204" s="6"/>
      <c r="F204" s="6"/>
      <c r="G204" s="6"/>
      <c r="H204" s="6"/>
      <c r="I204" s="6"/>
      <c r="J204" s="23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1"/>
      <c r="W204" s="1"/>
      <c r="X204" s="1"/>
      <c r="Y204" s="1"/>
      <c r="Z204" s="1"/>
      <c r="AA204" s="1"/>
      <c r="AB204" s="1"/>
    </row>
    <row x14ac:dyDescent="0.25" r="205" customHeight="1" ht="18.75">
      <c r="A205" s="5"/>
      <c r="B205" s="6"/>
      <c r="C205" s="6"/>
      <c r="D205" s="6"/>
      <c r="E205" s="6"/>
      <c r="F205" s="6"/>
      <c r="G205" s="6"/>
      <c r="H205" s="6"/>
      <c r="I205" s="6"/>
      <c r="J205" s="23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1"/>
      <c r="W205" s="1"/>
      <c r="X205" s="1"/>
      <c r="Y205" s="1"/>
      <c r="Z205" s="1"/>
      <c r="AA205" s="1"/>
      <c r="AB205" s="1"/>
    </row>
    <row x14ac:dyDescent="0.25" r="206" customHeight="1" ht="18.75">
      <c r="A206" s="5"/>
      <c r="B206" s="6"/>
      <c r="C206" s="6"/>
      <c r="D206" s="6"/>
      <c r="E206" s="6"/>
      <c r="F206" s="6"/>
      <c r="G206" s="6"/>
      <c r="H206" s="6"/>
      <c r="I206" s="6"/>
      <c r="J206" s="23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1"/>
      <c r="W206" s="1"/>
      <c r="X206" s="1"/>
      <c r="Y206" s="1"/>
      <c r="Z206" s="1"/>
      <c r="AA206" s="1"/>
      <c r="AB206" s="1"/>
    </row>
    <row x14ac:dyDescent="0.25" r="207" customHeight="1" ht="18.75">
      <c r="A207" s="5"/>
      <c r="B207" s="6"/>
      <c r="C207" s="6"/>
      <c r="D207" s="6"/>
      <c r="E207" s="6"/>
      <c r="F207" s="6"/>
      <c r="G207" s="6"/>
      <c r="H207" s="6"/>
      <c r="I207" s="6"/>
      <c r="J207" s="23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1"/>
      <c r="W207" s="1"/>
      <c r="X207" s="1"/>
      <c r="Y207" s="1"/>
      <c r="Z207" s="1"/>
      <c r="AA207" s="1"/>
      <c r="AB207" s="1"/>
    </row>
    <row x14ac:dyDescent="0.25" r="208" customHeight="1" ht="18.75">
      <c r="A208" s="5"/>
      <c r="B208" s="6"/>
      <c r="C208" s="6"/>
      <c r="D208" s="6"/>
      <c r="E208" s="6"/>
      <c r="F208" s="6"/>
      <c r="G208" s="6"/>
      <c r="H208" s="6"/>
      <c r="I208" s="6"/>
      <c r="J208" s="23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1"/>
      <c r="W208" s="1"/>
      <c r="X208" s="1"/>
      <c r="Y208" s="1"/>
      <c r="Z208" s="1"/>
      <c r="AA208" s="1"/>
      <c r="AB208" s="1"/>
    </row>
    <row x14ac:dyDescent="0.25" r="209" customHeight="1" ht="18.75">
      <c r="A209" s="5"/>
      <c r="B209" s="6"/>
      <c r="C209" s="6"/>
      <c r="D209" s="6"/>
      <c r="E209" s="6"/>
      <c r="F209" s="6"/>
      <c r="G209" s="6"/>
      <c r="H209" s="6"/>
      <c r="I209" s="6"/>
      <c r="J209" s="23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1"/>
      <c r="W209" s="1"/>
      <c r="X209" s="1"/>
      <c r="Y209" s="1"/>
      <c r="Z209" s="1"/>
      <c r="AA209" s="1"/>
      <c r="AB209" s="1"/>
    </row>
    <row x14ac:dyDescent="0.25" r="210" customHeight="1" ht="18.75">
      <c r="A210" s="5"/>
      <c r="B210" s="6"/>
      <c r="C210" s="6"/>
      <c r="D210" s="6"/>
      <c r="E210" s="6"/>
      <c r="F210" s="6"/>
      <c r="G210" s="6"/>
      <c r="H210" s="6"/>
      <c r="I210" s="6"/>
      <c r="J210" s="23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1"/>
      <c r="W210" s="1"/>
      <c r="X210" s="1"/>
      <c r="Y210" s="1"/>
      <c r="Z210" s="1"/>
      <c r="AA210" s="1"/>
      <c r="AB210" s="1"/>
    </row>
    <row x14ac:dyDescent="0.25" r="211" customHeight="1" ht="18.75">
      <c r="A211" s="5"/>
      <c r="B211" s="6"/>
      <c r="C211" s="6"/>
      <c r="D211" s="6"/>
      <c r="E211" s="6"/>
      <c r="F211" s="6"/>
      <c r="G211" s="6"/>
      <c r="H211" s="6"/>
      <c r="I211" s="6"/>
      <c r="J211" s="23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1"/>
      <c r="W211" s="1"/>
      <c r="X211" s="1"/>
      <c r="Y211" s="1"/>
      <c r="Z211" s="1"/>
      <c r="AA211" s="1"/>
      <c r="AB211" s="1"/>
    </row>
    <row x14ac:dyDescent="0.25" r="212" customHeight="1" ht="18.75">
      <c r="A212" s="5"/>
      <c r="B212" s="6"/>
      <c r="C212" s="6"/>
      <c r="D212" s="6"/>
      <c r="E212" s="6"/>
      <c r="F212" s="6"/>
      <c r="G212" s="6"/>
      <c r="H212" s="6"/>
      <c r="I212" s="6"/>
      <c r="J212" s="23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1"/>
      <c r="W212" s="1"/>
      <c r="X212" s="1"/>
      <c r="Y212" s="1"/>
      <c r="Z212" s="1"/>
      <c r="AA212" s="1"/>
      <c r="AB212" s="1"/>
    </row>
    <row x14ac:dyDescent="0.25" r="213" customHeight="1" ht="18.75">
      <c r="A213" s="5"/>
      <c r="B213" s="6"/>
      <c r="C213" s="6"/>
      <c r="D213" s="6"/>
      <c r="E213" s="6"/>
      <c r="F213" s="6"/>
      <c r="G213" s="6"/>
      <c r="H213" s="6"/>
      <c r="I213" s="6"/>
      <c r="J213" s="23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1"/>
      <c r="W213" s="1"/>
      <c r="X213" s="1"/>
      <c r="Y213" s="1"/>
      <c r="Z213" s="1"/>
      <c r="AA213" s="1"/>
      <c r="AB213" s="1"/>
    </row>
    <row x14ac:dyDescent="0.25" r="214" customHeight="1" ht="18.75">
      <c r="A214" s="5"/>
      <c r="B214" s="6"/>
      <c r="C214" s="6"/>
      <c r="D214" s="6"/>
      <c r="E214" s="6"/>
      <c r="F214" s="6"/>
      <c r="G214" s="6"/>
      <c r="H214" s="6"/>
      <c r="I214" s="6"/>
      <c r="J214" s="23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1"/>
      <c r="W214" s="1"/>
      <c r="X214" s="1"/>
      <c r="Y214" s="1"/>
      <c r="Z214" s="1"/>
      <c r="AA214" s="1"/>
      <c r="AB214" s="1"/>
    </row>
    <row x14ac:dyDescent="0.25" r="215" customHeight="1" ht="18.75">
      <c r="A215" s="5"/>
      <c r="B215" s="6"/>
      <c r="C215" s="6"/>
      <c r="D215" s="6"/>
      <c r="E215" s="6"/>
      <c r="F215" s="6"/>
      <c r="G215" s="6"/>
      <c r="H215" s="6"/>
      <c r="I215" s="6"/>
      <c r="J215" s="23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1"/>
      <c r="W215" s="1"/>
      <c r="X215" s="1"/>
      <c r="Y215" s="1"/>
      <c r="Z215" s="1"/>
      <c r="AA215" s="1"/>
      <c r="AB215" s="1"/>
    </row>
    <row x14ac:dyDescent="0.25" r="216" customHeight="1" ht="18.75">
      <c r="A216" s="5"/>
      <c r="B216" s="6"/>
      <c r="C216" s="6"/>
      <c r="D216" s="6"/>
      <c r="E216" s="6"/>
      <c r="F216" s="6"/>
      <c r="G216" s="6"/>
      <c r="H216" s="6"/>
      <c r="I216" s="6"/>
      <c r="J216" s="23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1"/>
      <c r="W216" s="1"/>
      <c r="X216" s="1"/>
      <c r="Y216" s="1"/>
      <c r="Z216" s="1"/>
      <c r="AA216" s="1"/>
      <c r="AB216" s="1"/>
    </row>
    <row x14ac:dyDescent="0.25" r="217" customHeight="1" ht="18.75">
      <c r="A217" s="5"/>
      <c r="B217" s="6"/>
      <c r="C217" s="6"/>
      <c r="D217" s="6"/>
      <c r="E217" s="6"/>
      <c r="F217" s="6"/>
      <c r="G217" s="6"/>
      <c r="H217" s="6"/>
      <c r="I217" s="6"/>
      <c r="J217" s="23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1"/>
      <c r="W217" s="1"/>
      <c r="X217" s="1"/>
      <c r="Y217" s="1"/>
      <c r="Z217" s="1"/>
      <c r="AA217" s="1"/>
      <c r="AB217" s="1"/>
    </row>
    <row x14ac:dyDescent="0.25" r="218" customHeight="1" ht="18.75">
      <c r="A218" s="5"/>
      <c r="B218" s="6"/>
      <c r="C218" s="6"/>
      <c r="D218" s="6"/>
      <c r="E218" s="6"/>
      <c r="F218" s="6"/>
      <c r="G218" s="6"/>
      <c r="H218" s="6"/>
      <c r="I218" s="6"/>
      <c r="J218" s="23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1"/>
      <c r="W218" s="1"/>
      <c r="X218" s="1"/>
      <c r="Y218" s="1"/>
      <c r="Z218" s="1"/>
      <c r="AA218" s="1"/>
      <c r="AB218" s="1"/>
    </row>
    <row x14ac:dyDescent="0.25" r="219" customHeight="1" ht="18.75">
      <c r="A219" s="5"/>
      <c r="B219" s="6"/>
      <c r="C219" s="6"/>
      <c r="D219" s="6"/>
      <c r="E219" s="6"/>
      <c r="F219" s="6"/>
      <c r="G219" s="6"/>
      <c r="H219" s="6"/>
      <c r="I219" s="6"/>
      <c r="J219" s="23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1"/>
      <c r="W219" s="1"/>
      <c r="X219" s="1"/>
      <c r="Y219" s="1"/>
      <c r="Z219" s="1"/>
      <c r="AA219" s="1"/>
      <c r="AB219" s="1"/>
    </row>
    <row x14ac:dyDescent="0.25" r="220" customHeight="1" ht="18.75">
      <c r="A220" s="5"/>
      <c r="B220" s="6"/>
      <c r="C220" s="6"/>
      <c r="D220" s="6"/>
      <c r="E220" s="6"/>
      <c r="F220" s="6"/>
      <c r="G220" s="6"/>
      <c r="H220" s="6"/>
      <c r="I220" s="6"/>
      <c r="J220" s="23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1"/>
      <c r="W220" s="1"/>
      <c r="X220" s="1"/>
      <c r="Y220" s="1"/>
      <c r="Z220" s="1"/>
      <c r="AA220" s="1"/>
      <c r="AB220" s="1"/>
    </row>
    <row x14ac:dyDescent="0.25" r="221" customHeight="1" ht="18.75">
      <c r="A221" s="5"/>
      <c r="B221" s="6"/>
      <c r="C221" s="6"/>
      <c r="D221" s="6"/>
      <c r="E221" s="6"/>
      <c r="F221" s="6"/>
      <c r="G221" s="6"/>
      <c r="H221" s="6"/>
      <c r="I221" s="6"/>
      <c r="J221" s="23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1"/>
      <c r="W221" s="1"/>
      <c r="X221" s="1"/>
      <c r="Y221" s="1"/>
      <c r="Z221" s="1"/>
      <c r="AA221" s="1"/>
      <c r="AB221" s="1"/>
    </row>
    <row x14ac:dyDescent="0.25" r="222" customHeight="1" ht="18.75">
      <c r="A222" s="5"/>
      <c r="B222" s="6"/>
      <c r="C222" s="6"/>
      <c r="D222" s="6"/>
      <c r="E222" s="6"/>
      <c r="F222" s="6"/>
      <c r="G222" s="6"/>
      <c r="H222" s="6"/>
      <c r="I222" s="6"/>
      <c r="J222" s="23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1"/>
      <c r="W222" s="1"/>
      <c r="X222" s="1"/>
      <c r="Y222" s="1"/>
      <c r="Z222" s="1"/>
      <c r="AA222" s="1"/>
      <c r="AB222" s="1"/>
    </row>
    <row x14ac:dyDescent="0.25" r="223" customHeight="1" ht="18.75">
      <c r="A223" s="5"/>
      <c r="B223" s="6"/>
      <c r="C223" s="6"/>
      <c r="D223" s="6"/>
      <c r="E223" s="6"/>
      <c r="F223" s="6"/>
      <c r="G223" s="6"/>
      <c r="H223" s="6"/>
      <c r="I223" s="6"/>
      <c r="J223" s="23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1"/>
      <c r="W223" s="1"/>
      <c r="X223" s="1"/>
      <c r="Y223" s="1"/>
      <c r="Z223" s="1"/>
      <c r="AA223" s="1"/>
      <c r="AB223" s="1"/>
    </row>
    <row x14ac:dyDescent="0.25" r="224" customHeight="1" ht="18.75">
      <c r="A224" s="5"/>
      <c r="B224" s="6"/>
      <c r="C224" s="6"/>
      <c r="D224" s="6"/>
      <c r="E224" s="6"/>
      <c r="F224" s="6"/>
      <c r="G224" s="6"/>
      <c r="H224" s="6"/>
      <c r="I224" s="6"/>
      <c r="J224" s="23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1"/>
      <c r="W224" s="1"/>
      <c r="X224" s="1"/>
      <c r="Y224" s="1"/>
      <c r="Z224" s="1"/>
      <c r="AA224" s="1"/>
      <c r="AB224" s="1"/>
    </row>
    <row x14ac:dyDescent="0.25" r="225" customHeight="1" ht="18.75">
      <c r="A225" s="5"/>
      <c r="B225" s="6"/>
      <c r="C225" s="6"/>
      <c r="D225" s="6"/>
      <c r="E225" s="6"/>
      <c r="F225" s="6"/>
      <c r="G225" s="6"/>
      <c r="H225" s="6"/>
      <c r="I225" s="6"/>
      <c r="J225" s="23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1"/>
      <c r="W225" s="1"/>
      <c r="X225" s="1"/>
      <c r="Y225" s="1"/>
      <c r="Z225" s="1"/>
      <c r="AA225" s="1"/>
      <c r="AB225" s="1"/>
    </row>
    <row x14ac:dyDescent="0.25" r="226" customHeight="1" ht="18.75">
      <c r="A226" s="5"/>
      <c r="B226" s="6"/>
      <c r="C226" s="6"/>
      <c r="D226" s="6"/>
      <c r="E226" s="6"/>
      <c r="F226" s="6"/>
      <c r="G226" s="6"/>
      <c r="H226" s="6"/>
      <c r="I226" s="6"/>
      <c r="J226" s="23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1"/>
      <c r="W226" s="1"/>
      <c r="X226" s="1"/>
      <c r="Y226" s="1"/>
      <c r="Z226" s="1"/>
      <c r="AA226" s="1"/>
      <c r="AB226" s="1"/>
    </row>
    <row x14ac:dyDescent="0.25" r="227" customHeight="1" ht="18.75">
      <c r="A227" s="5"/>
      <c r="B227" s="6"/>
      <c r="C227" s="6"/>
      <c r="D227" s="6"/>
      <c r="E227" s="6"/>
      <c r="F227" s="6"/>
      <c r="G227" s="6"/>
      <c r="H227" s="6"/>
      <c r="I227" s="6"/>
      <c r="J227" s="23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1"/>
      <c r="W227" s="1"/>
      <c r="X227" s="1"/>
      <c r="Y227" s="1"/>
      <c r="Z227" s="1"/>
      <c r="AA227" s="1"/>
      <c r="AB227" s="1"/>
    </row>
    <row x14ac:dyDescent="0.25" r="228" customHeight="1" ht="18.75">
      <c r="A228" s="5"/>
      <c r="B228" s="6"/>
      <c r="C228" s="6"/>
      <c r="D228" s="6"/>
      <c r="E228" s="6"/>
      <c r="F228" s="6"/>
      <c r="G228" s="6"/>
      <c r="H228" s="6"/>
      <c r="I228" s="6"/>
      <c r="J228" s="23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1"/>
      <c r="W228" s="1"/>
      <c r="X228" s="1"/>
      <c r="Y228" s="1"/>
      <c r="Z228" s="1"/>
      <c r="AA228" s="1"/>
      <c r="AB228" s="1"/>
    </row>
    <row x14ac:dyDescent="0.25" r="229" customHeight="1" ht="18.75">
      <c r="A229" s="5"/>
      <c r="B229" s="6"/>
      <c r="C229" s="6"/>
      <c r="D229" s="6"/>
      <c r="E229" s="6"/>
      <c r="F229" s="6"/>
      <c r="G229" s="6"/>
      <c r="H229" s="6"/>
      <c r="I229" s="6"/>
      <c r="J229" s="23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1"/>
      <c r="W229" s="1"/>
      <c r="X229" s="1"/>
      <c r="Y229" s="1"/>
      <c r="Z229" s="1"/>
      <c r="AA229" s="1"/>
      <c r="AB229" s="1"/>
    </row>
    <row x14ac:dyDescent="0.25" r="230" customHeight="1" ht="18.75">
      <c r="A230" s="5"/>
      <c r="B230" s="6"/>
      <c r="C230" s="6"/>
      <c r="D230" s="6"/>
      <c r="E230" s="6"/>
      <c r="F230" s="6"/>
      <c r="G230" s="6"/>
      <c r="H230" s="6"/>
      <c r="I230" s="6"/>
      <c r="J230" s="23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1"/>
      <c r="W230" s="1"/>
      <c r="X230" s="1"/>
      <c r="Y230" s="1"/>
      <c r="Z230" s="1"/>
      <c r="AA230" s="1"/>
      <c r="AB230" s="1"/>
    </row>
    <row x14ac:dyDescent="0.25" r="231" customHeight="1" ht="18.75">
      <c r="A231" s="5"/>
      <c r="B231" s="6"/>
      <c r="C231" s="6"/>
      <c r="D231" s="6"/>
      <c r="E231" s="6"/>
      <c r="F231" s="6"/>
      <c r="G231" s="6"/>
      <c r="H231" s="6"/>
      <c r="I231" s="6"/>
      <c r="J231" s="23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1"/>
      <c r="W231" s="1"/>
      <c r="X231" s="1"/>
      <c r="Y231" s="1"/>
      <c r="Z231" s="1"/>
      <c r="AA231" s="1"/>
      <c r="AB231" s="1"/>
    </row>
    <row x14ac:dyDescent="0.25" r="232" customHeight="1" ht="18.75">
      <c r="A232" s="5"/>
      <c r="B232" s="6"/>
      <c r="C232" s="6"/>
      <c r="D232" s="6"/>
      <c r="E232" s="6"/>
      <c r="F232" s="6"/>
      <c r="G232" s="6"/>
      <c r="H232" s="6"/>
      <c r="I232" s="6"/>
      <c r="J232" s="23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1"/>
      <c r="W232" s="1"/>
      <c r="X232" s="1"/>
      <c r="Y232" s="1"/>
      <c r="Z232" s="1"/>
      <c r="AA232" s="1"/>
      <c r="AB232" s="1"/>
    </row>
    <row x14ac:dyDescent="0.25" r="233" customHeight="1" ht="18.75">
      <c r="A233" s="5"/>
      <c r="B233" s="6"/>
      <c r="C233" s="6"/>
      <c r="D233" s="6"/>
      <c r="E233" s="6"/>
      <c r="F233" s="6"/>
      <c r="G233" s="6"/>
      <c r="H233" s="6"/>
      <c r="I233" s="6"/>
      <c r="J233" s="23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1"/>
      <c r="W233" s="1"/>
      <c r="X233" s="1"/>
      <c r="Y233" s="1"/>
      <c r="Z233" s="1"/>
      <c r="AA233" s="1"/>
      <c r="AB233" s="1"/>
    </row>
    <row x14ac:dyDescent="0.25" r="234" customHeight="1" ht="18.75">
      <c r="A234" s="5"/>
      <c r="B234" s="6"/>
      <c r="C234" s="6"/>
      <c r="D234" s="6"/>
      <c r="E234" s="6"/>
      <c r="F234" s="6"/>
      <c r="G234" s="6"/>
      <c r="H234" s="6"/>
      <c r="I234" s="6"/>
      <c r="J234" s="23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1"/>
      <c r="W234" s="1"/>
      <c r="X234" s="1"/>
      <c r="Y234" s="1"/>
      <c r="Z234" s="1"/>
      <c r="AA234" s="1"/>
      <c r="AB234" s="1"/>
    </row>
    <row x14ac:dyDescent="0.25" r="235" customHeight="1" ht="18.75">
      <c r="A235" s="5"/>
      <c r="B235" s="6"/>
      <c r="C235" s="6"/>
      <c r="D235" s="6"/>
      <c r="E235" s="6"/>
      <c r="F235" s="6"/>
      <c r="G235" s="6"/>
      <c r="H235" s="6"/>
      <c r="I235" s="6"/>
      <c r="J235" s="23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1"/>
      <c r="W235" s="1"/>
      <c r="X235" s="1"/>
      <c r="Y235" s="1"/>
      <c r="Z235" s="1"/>
      <c r="AA235" s="1"/>
      <c r="AB235" s="1"/>
    </row>
    <row x14ac:dyDescent="0.25" r="236" customHeight="1" ht="18.75">
      <c r="A236" s="5"/>
      <c r="B236" s="6"/>
      <c r="C236" s="6"/>
      <c r="D236" s="6"/>
      <c r="E236" s="6"/>
      <c r="F236" s="6"/>
      <c r="G236" s="6"/>
      <c r="H236" s="6"/>
      <c r="I236" s="6"/>
      <c r="J236" s="23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1"/>
      <c r="W236" s="1"/>
      <c r="X236" s="1"/>
      <c r="Y236" s="1"/>
      <c r="Z236" s="1"/>
      <c r="AA236" s="1"/>
      <c r="AB236" s="1"/>
    </row>
    <row x14ac:dyDescent="0.25" r="237" customHeight="1" ht="18.75">
      <c r="A237" s="5"/>
      <c r="B237" s="6"/>
      <c r="C237" s="6"/>
      <c r="D237" s="6"/>
      <c r="E237" s="6"/>
      <c r="F237" s="6"/>
      <c r="G237" s="6"/>
      <c r="H237" s="6"/>
      <c r="I237" s="6"/>
      <c r="J237" s="23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1"/>
      <c r="W237" s="1"/>
      <c r="X237" s="1"/>
      <c r="Y237" s="1"/>
      <c r="Z237" s="1"/>
      <c r="AA237" s="1"/>
      <c r="AB237" s="1"/>
    </row>
    <row x14ac:dyDescent="0.25" r="238" customHeight="1" ht="18.75">
      <c r="A238" s="5"/>
      <c r="B238" s="6"/>
      <c r="C238" s="6"/>
      <c r="D238" s="6"/>
      <c r="E238" s="6"/>
      <c r="F238" s="6"/>
      <c r="G238" s="6"/>
      <c r="H238" s="6"/>
      <c r="I238" s="6"/>
      <c r="J238" s="23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1"/>
      <c r="W238" s="1"/>
      <c r="X238" s="1"/>
      <c r="Y238" s="1"/>
      <c r="Z238" s="1"/>
      <c r="AA238" s="1"/>
      <c r="AB238" s="1"/>
    </row>
    <row x14ac:dyDescent="0.25" r="239" customHeight="1" ht="18.75">
      <c r="A239" s="5"/>
      <c r="B239" s="6"/>
      <c r="C239" s="6"/>
      <c r="D239" s="6"/>
      <c r="E239" s="6"/>
      <c r="F239" s="6"/>
      <c r="G239" s="6"/>
      <c r="H239" s="6"/>
      <c r="I239" s="6"/>
      <c r="J239" s="23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1"/>
      <c r="W239" s="1"/>
      <c r="X239" s="1"/>
      <c r="Y239" s="1"/>
      <c r="Z239" s="1"/>
      <c r="AA239" s="1"/>
      <c r="AB239" s="1"/>
    </row>
    <row x14ac:dyDescent="0.25" r="240" customHeight="1" ht="18.75">
      <c r="A240" s="5"/>
      <c r="B240" s="6"/>
      <c r="C240" s="6"/>
      <c r="D240" s="6"/>
      <c r="E240" s="6"/>
      <c r="F240" s="6"/>
      <c r="G240" s="6"/>
      <c r="H240" s="6"/>
      <c r="I240" s="6"/>
      <c r="J240" s="23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1"/>
      <c r="W240" s="1"/>
      <c r="X240" s="1"/>
      <c r="Y240" s="1"/>
      <c r="Z240" s="1"/>
      <c r="AA240" s="1"/>
      <c r="AB240" s="1"/>
    </row>
    <row x14ac:dyDescent="0.25" r="241" customHeight="1" ht="18.75">
      <c r="A241" s="5"/>
      <c r="B241" s="6"/>
      <c r="C241" s="6"/>
      <c r="D241" s="6"/>
      <c r="E241" s="6"/>
      <c r="F241" s="6"/>
      <c r="G241" s="6"/>
      <c r="H241" s="6"/>
      <c r="I241" s="6"/>
      <c r="J241" s="23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1"/>
      <c r="W241" s="1"/>
      <c r="X241" s="1"/>
      <c r="Y241" s="1"/>
      <c r="Z241" s="1"/>
      <c r="AA241" s="1"/>
      <c r="AB241" s="1"/>
    </row>
    <row x14ac:dyDescent="0.25" r="242" customHeight="1" ht="18.75">
      <c r="A242" s="5"/>
      <c r="B242" s="6"/>
      <c r="C242" s="6"/>
      <c r="D242" s="6"/>
      <c r="E242" s="6"/>
      <c r="F242" s="6"/>
      <c r="G242" s="6"/>
      <c r="H242" s="6"/>
      <c r="I242" s="6"/>
      <c r="J242" s="23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1"/>
      <c r="W242" s="1"/>
      <c r="X242" s="1"/>
      <c r="Y242" s="1"/>
      <c r="Z242" s="1"/>
      <c r="AA242" s="1"/>
      <c r="AB242" s="1"/>
    </row>
    <row x14ac:dyDescent="0.25" r="243" customHeight="1" ht="18.75">
      <c r="A243" s="5"/>
      <c r="B243" s="6"/>
      <c r="C243" s="6"/>
      <c r="D243" s="6"/>
      <c r="E243" s="6"/>
      <c r="F243" s="6"/>
      <c r="G243" s="6"/>
      <c r="H243" s="6"/>
      <c r="I243" s="6"/>
      <c r="J243" s="23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1"/>
      <c r="W243" s="1"/>
      <c r="X243" s="1"/>
      <c r="Y243" s="1"/>
      <c r="Z243" s="1"/>
      <c r="AA243" s="1"/>
      <c r="AB243" s="1"/>
    </row>
    <row x14ac:dyDescent="0.25" r="244" customHeight="1" ht="18.75">
      <c r="A244" s="5"/>
      <c r="B244" s="6"/>
      <c r="C244" s="6"/>
      <c r="D244" s="6"/>
      <c r="E244" s="6"/>
      <c r="F244" s="6"/>
      <c r="G244" s="6"/>
      <c r="H244" s="6"/>
      <c r="I244" s="6"/>
      <c r="J244" s="23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1"/>
      <c r="W244" s="1"/>
      <c r="X244" s="1"/>
      <c r="Y244" s="1"/>
      <c r="Z244" s="1"/>
      <c r="AA244" s="1"/>
      <c r="AB244" s="1"/>
    </row>
    <row x14ac:dyDescent="0.25" r="245" customHeight="1" ht="18.75">
      <c r="A245" s="5"/>
      <c r="B245" s="6"/>
      <c r="C245" s="6"/>
      <c r="D245" s="6"/>
      <c r="E245" s="6"/>
      <c r="F245" s="6"/>
      <c r="G245" s="6"/>
      <c r="H245" s="6"/>
      <c r="I245" s="6"/>
      <c r="J245" s="23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1"/>
      <c r="W245" s="1"/>
      <c r="X245" s="1"/>
      <c r="Y245" s="1"/>
      <c r="Z245" s="1"/>
      <c r="AA245" s="1"/>
      <c r="AB245" s="1"/>
    </row>
    <row x14ac:dyDescent="0.25" r="246" customHeight="1" ht="18.75">
      <c r="A246" s="5"/>
      <c r="B246" s="6"/>
      <c r="C246" s="6"/>
      <c r="D246" s="6"/>
      <c r="E246" s="6"/>
      <c r="F246" s="6"/>
      <c r="G246" s="6"/>
      <c r="H246" s="6"/>
      <c r="I246" s="6"/>
      <c r="J246" s="23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1"/>
      <c r="W246" s="1"/>
      <c r="X246" s="1"/>
      <c r="Y246" s="1"/>
      <c r="Z246" s="1"/>
      <c r="AA246" s="1"/>
      <c r="AB246" s="1"/>
    </row>
    <row x14ac:dyDescent="0.25" r="247" customHeight="1" ht="18.75">
      <c r="A247" s="5"/>
      <c r="B247" s="6"/>
      <c r="C247" s="6"/>
      <c r="D247" s="6"/>
      <c r="E247" s="6"/>
      <c r="F247" s="6"/>
      <c r="G247" s="6"/>
      <c r="H247" s="6"/>
      <c r="I247" s="6"/>
      <c r="J247" s="23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1"/>
      <c r="W247" s="1"/>
      <c r="X247" s="1"/>
      <c r="Y247" s="1"/>
      <c r="Z247" s="1"/>
      <c r="AA247" s="1"/>
      <c r="AB247" s="1"/>
    </row>
    <row x14ac:dyDescent="0.25" r="248" customHeight="1" ht="18.75">
      <c r="A248" s="5"/>
      <c r="B248" s="6"/>
      <c r="C248" s="6"/>
      <c r="D248" s="6"/>
      <c r="E248" s="6"/>
      <c r="F248" s="6"/>
      <c r="G248" s="6"/>
      <c r="H248" s="6"/>
      <c r="I248" s="6"/>
      <c r="J248" s="23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1"/>
      <c r="W248" s="1"/>
      <c r="X248" s="1"/>
      <c r="Y248" s="1"/>
      <c r="Z248" s="1"/>
      <c r="AA248" s="1"/>
      <c r="AB248" s="1"/>
    </row>
    <row x14ac:dyDescent="0.25" r="249" customHeight="1" ht="18.75">
      <c r="A249" s="5"/>
      <c r="B249" s="6"/>
      <c r="C249" s="6"/>
      <c r="D249" s="6"/>
      <c r="E249" s="6"/>
      <c r="F249" s="6"/>
      <c r="G249" s="6"/>
      <c r="H249" s="6"/>
      <c r="I249" s="6"/>
      <c r="J249" s="23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1"/>
      <c r="W249" s="1"/>
      <c r="X249" s="1"/>
      <c r="Y249" s="1"/>
      <c r="Z249" s="1"/>
      <c r="AA249" s="1"/>
      <c r="AB249" s="1"/>
    </row>
    <row x14ac:dyDescent="0.25" r="250" customHeight="1" ht="18.75">
      <c r="A250" s="5"/>
      <c r="B250" s="6"/>
      <c r="C250" s="6"/>
      <c r="D250" s="6"/>
      <c r="E250" s="6"/>
      <c r="F250" s="6"/>
      <c r="G250" s="6"/>
      <c r="H250" s="6"/>
      <c r="I250" s="6"/>
      <c r="J250" s="23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1"/>
      <c r="W250" s="1"/>
      <c r="X250" s="1"/>
      <c r="Y250" s="1"/>
      <c r="Z250" s="1"/>
      <c r="AA250" s="1"/>
      <c r="AB250" s="1"/>
    </row>
    <row x14ac:dyDescent="0.25" r="251" customHeight="1" ht="18.75">
      <c r="A251" s="5"/>
      <c r="B251" s="6"/>
      <c r="C251" s="6"/>
      <c r="D251" s="6"/>
      <c r="E251" s="6"/>
      <c r="F251" s="6"/>
      <c r="G251" s="6"/>
      <c r="H251" s="6"/>
      <c r="I251" s="6"/>
      <c r="J251" s="23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1"/>
      <c r="W251" s="1"/>
      <c r="X251" s="1"/>
      <c r="Y251" s="1"/>
      <c r="Z251" s="1"/>
      <c r="AA251" s="1"/>
      <c r="AB251" s="1"/>
    </row>
    <row x14ac:dyDescent="0.25" r="252" customHeight="1" ht="18.75">
      <c r="A252" s="5"/>
      <c r="B252" s="6"/>
      <c r="C252" s="6"/>
      <c r="D252" s="6"/>
      <c r="E252" s="6"/>
      <c r="F252" s="6"/>
      <c r="G252" s="6"/>
      <c r="H252" s="6"/>
      <c r="I252" s="6"/>
      <c r="J252" s="23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1"/>
      <c r="W252" s="1"/>
      <c r="X252" s="1"/>
      <c r="Y252" s="1"/>
      <c r="Z252" s="1"/>
      <c r="AA252" s="1"/>
      <c r="AB252" s="1"/>
    </row>
    <row x14ac:dyDescent="0.25" r="253" customHeight="1" ht="18.75">
      <c r="A253" s="5"/>
      <c r="B253" s="6"/>
      <c r="C253" s="6"/>
      <c r="D253" s="6"/>
      <c r="E253" s="6"/>
      <c r="F253" s="6"/>
      <c r="G253" s="6"/>
      <c r="H253" s="6"/>
      <c r="I253" s="6"/>
      <c r="J253" s="23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1"/>
      <c r="W253" s="1"/>
      <c r="X253" s="1"/>
      <c r="Y253" s="1"/>
      <c r="Z253" s="1"/>
      <c r="AA253" s="1"/>
      <c r="AB253" s="1"/>
    </row>
    <row x14ac:dyDescent="0.25" r="254" customHeight="1" ht="18.75">
      <c r="A254" s="5"/>
      <c r="B254" s="6"/>
      <c r="C254" s="6"/>
      <c r="D254" s="6"/>
      <c r="E254" s="6"/>
      <c r="F254" s="6"/>
      <c r="G254" s="6"/>
      <c r="H254" s="6"/>
      <c r="I254" s="6"/>
      <c r="J254" s="23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1"/>
      <c r="W254" s="1"/>
      <c r="X254" s="1"/>
      <c r="Y254" s="1"/>
      <c r="Z254" s="1"/>
      <c r="AA254" s="1"/>
      <c r="AB254" s="1"/>
    </row>
    <row x14ac:dyDescent="0.25" r="255" customHeight="1" ht="18.75">
      <c r="A255" s="5"/>
      <c r="B255" s="6"/>
      <c r="C255" s="6"/>
      <c r="D255" s="6"/>
      <c r="E255" s="6"/>
      <c r="F255" s="6"/>
      <c r="G255" s="6"/>
      <c r="H255" s="6"/>
      <c r="I255" s="6"/>
      <c r="J255" s="23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1"/>
      <c r="W255" s="1"/>
      <c r="X255" s="1"/>
      <c r="Y255" s="1"/>
      <c r="Z255" s="1"/>
      <c r="AA255" s="1"/>
      <c r="AB255" s="1"/>
    </row>
    <row x14ac:dyDescent="0.25" r="256" customHeight="1" ht="18.75">
      <c r="A256" s="5"/>
      <c r="B256" s="6"/>
      <c r="C256" s="6"/>
      <c r="D256" s="6"/>
      <c r="E256" s="6"/>
      <c r="F256" s="6"/>
      <c r="G256" s="6"/>
      <c r="H256" s="6"/>
      <c r="I256" s="6"/>
      <c r="J256" s="23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1"/>
      <c r="W256" s="1"/>
      <c r="X256" s="1"/>
      <c r="Y256" s="1"/>
      <c r="Z256" s="1"/>
      <c r="AA256" s="1"/>
      <c r="AB256" s="1"/>
    </row>
    <row x14ac:dyDescent="0.25" r="257" customHeight="1" ht="18.75">
      <c r="A257" s="5"/>
      <c r="B257" s="6"/>
      <c r="C257" s="6"/>
      <c r="D257" s="6"/>
      <c r="E257" s="6"/>
      <c r="F257" s="6"/>
      <c r="G257" s="6"/>
      <c r="H257" s="6"/>
      <c r="I257" s="6"/>
      <c r="J257" s="23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1"/>
      <c r="W257" s="1"/>
      <c r="X257" s="1"/>
      <c r="Y257" s="1"/>
      <c r="Z257" s="1"/>
      <c r="AA257" s="1"/>
      <c r="AB257" s="1"/>
    </row>
    <row x14ac:dyDescent="0.25" r="258" customHeight="1" ht="18.75">
      <c r="A258" s="5"/>
      <c r="B258" s="6"/>
      <c r="C258" s="6"/>
      <c r="D258" s="6"/>
      <c r="E258" s="6"/>
      <c r="F258" s="6"/>
      <c r="G258" s="6"/>
      <c r="H258" s="6"/>
      <c r="I258" s="6"/>
      <c r="J258" s="23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1"/>
      <c r="W258" s="1"/>
      <c r="X258" s="1"/>
      <c r="Y258" s="1"/>
      <c r="Z258" s="1"/>
      <c r="AA258" s="1"/>
      <c r="AB258" s="1"/>
    </row>
    <row x14ac:dyDescent="0.25" r="259" customHeight="1" ht="18.75">
      <c r="A259" s="5"/>
      <c r="B259" s="6"/>
      <c r="C259" s="6"/>
      <c r="D259" s="6"/>
      <c r="E259" s="6"/>
      <c r="F259" s="6"/>
      <c r="G259" s="6"/>
      <c r="H259" s="6"/>
      <c r="I259" s="6"/>
      <c r="J259" s="23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1"/>
      <c r="W259" s="1"/>
      <c r="X259" s="1"/>
      <c r="Y259" s="1"/>
      <c r="Z259" s="1"/>
      <c r="AA259" s="1"/>
      <c r="AB259" s="1"/>
    </row>
    <row x14ac:dyDescent="0.25" r="260" customHeight="1" ht="18.75">
      <c r="A260" s="5"/>
      <c r="B260" s="6"/>
      <c r="C260" s="6"/>
      <c r="D260" s="6"/>
      <c r="E260" s="6"/>
      <c r="F260" s="6"/>
      <c r="G260" s="6"/>
      <c r="H260" s="6"/>
      <c r="I260" s="6"/>
      <c r="J260" s="23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1"/>
      <c r="W260" s="1"/>
      <c r="X260" s="1"/>
      <c r="Y260" s="1"/>
      <c r="Z260" s="1"/>
      <c r="AA260" s="1"/>
      <c r="AB260" s="1"/>
    </row>
    <row x14ac:dyDescent="0.25" r="261" customHeight="1" ht="18.75">
      <c r="A261" s="5"/>
      <c r="B261" s="6"/>
      <c r="C261" s="6"/>
      <c r="D261" s="6"/>
      <c r="E261" s="6"/>
      <c r="F261" s="6"/>
      <c r="G261" s="6"/>
      <c r="H261" s="6"/>
      <c r="I261" s="6"/>
      <c r="J261" s="23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1"/>
      <c r="W261" s="1"/>
      <c r="X261" s="1"/>
      <c r="Y261" s="1"/>
      <c r="Z261" s="1"/>
      <c r="AA261" s="1"/>
      <c r="AB261" s="1"/>
    </row>
    <row x14ac:dyDescent="0.25" r="262" customHeight="1" ht="18.75">
      <c r="A262" s="5"/>
      <c r="B262" s="6"/>
      <c r="C262" s="6"/>
      <c r="D262" s="6"/>
      <c r="E262" s="6"/>
      <c r="F262" s="6"/>
      <c r="G262" s="6"/>
      <c r="H262" s="6"/>
      <c r="I262" s="6"/>
      <c r="J262" s="23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1"/>
      <c r="W262" s="1"/>
      <c r="X262" s="1"/>
      <c r="Y262" s="1"/>
      <c r="Z262" s="1"/>
      <c r="AA262" s="1"/>
      <c r="AB262" s="1"/>
    </row>
    <row x14ac:dyDescent="0.25" r="263" customHeight="1" ht="18.75">
      <c r="A263" s="5"/>
      <c r="B263" s="6"/>
      <c r="C263" s="6"/>
      <c r="D263" s="6"/>
      <c r="E263" s="6"/>
      <c r="F263" s="6"/>
      <c r="G263" s="6"/>
      <c r="H263" s="6"/>
      <c r="I263" s="6"/>
      <c r="J263" s="23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1"/>
      <c r="W263" s="1"/>
      <c r="X263" s="1"/>
      <c r="Y263" s="1"/>
      <c r="Z263" s="1"/>
      <c r="AA263" s="1"/>
      <c r="AB263" s="1"/>
    </row>
    <row x14ac:dyDescent="0.25" r="264" customHeight="1" ht="18.75">
      <c r="A264" s="5"/>
      <c r="B264" s="6"/>
      <c r="C264" s="6"/>
      <c r="D264" s="6"/>
      <c r="E264" s="6"/>
      <c r="F264" s="6"/>
      <c r="G264" s="6"/>
      <c r="H264" s="6"/>
      <c r="I264" s="6"/>
      <c r="J264" s="23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1"/>
      <c r="W264" s="1"/>
      <c r="X264" s="1"/>
      <c r="Y264" s="1"/>
      <c r="Z264" s="1"/>
      <c r="AA264" s="1"/>
      <c r="AB264" s="1"/>
    </row>
    <row x14ac:dyDescent="0.25" r="265" customHeight="1" ht="18.75">
      <c r="A265" s="5"/>
      <c r="B265" s="6"/>
      <c r="C265" s="6"/>
      <c r="D265" s="6"/>
      <c r="E265" s="6"/>
      <c r="F265" s="6"/>
      <c r="G265" s="6"/>
      <c r="H265" s="6"/>
      <c r="I265" s="6"/>
      <c r="J265" s="23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1"/>
      <c r="W265" s="1"/>
      <c r="X265" s="1"/>
      <c r="Y265" s="1"/>
      <c r="Z265" s="1"/>
      <c r="AA265" s="1"/>
      <c r="AB265" s="1"/>
    </row>
    <row x14ac:dyDescent="0.25" r="266" customHeight="1" ht="18.75">
      <c r="A266" s="5"/>
      <c r="B266" s="6"/>
      <c r="C266" s="6"/>
      <c r="D266" s="6"/>
      <c r="E266" s="6"/>
      <c r="F266" s="6"/>
      <c r="G266" s="6"/>
      <c r="H266" s="6"/>
      <c r="I266" s="6"/>
      <c r="J266" s="23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1"/>
      <c r="W266" s="1"/>
      <c r="X266" s="1"/>
      <c r="Y266" s="1"/>
      <c r="Z266" s="1"/>
      <c r="AA266" s="1"/>
      <c r="AB266" s="1"/>
    </row>
    <row x14ac:dyDescent="0.25" r="267" customHeight="1" ht="18.75">
      <c r="A267" s="5"/>
      <c r="B267" s="6"/>
      <c r="C267" s="6"/>
      <c r="D267" s="6"/>
      <c r="E267" s="6"/>
      <c r="F267" s="6"/>
      <c r="G267" s="6"/>
      <c r="H267" s="6"/>
      <c r="I267" s="6"/>
      <c r="J267" s="23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1"/>
      <c r="W267" s="1"/>
      <c r="X267" s="1"/>
      <c r="Y267" s="1"/>
      <c r="Z267" s="1"/>
      <c r="AA267" s="1"/>
      <c r="AB267" s="1"/>
    </row>
    <row x14ac:dyDescent="0.25" r="268" customHeight="1" ht="18.75">
      <c r="A268" s="5"/>
      <c r="B268" s="6"/>
      <c r="C268" s="6"/>
      <c r="D268" s="6"/>
      <c r="E268" s="6"/>
      <c r="F268" s="6"/>
      <c r="G268" s="6"/>
      <c r="H268" s="6"/>
      <c r="I268" s="6"/>
      <c r="J268" s="23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1"/>
      <c r="W268" s="1"/>
      <c r="X268" s="1"/>
      <c r="Y268" s="1"/>
      <c r="Z268" s="1"/>
      <c r="AA268" s="1"/>
      <c r="AB268" s="1"/>
    </row>
    <row x14ac:dyDescent="0.25" r="269" customHeight="1" ht="18.75">
      <c r="A269" s="5"/>
      <c r="B269" s="6"/>
      <c r="C269" s="6"/>
      <c r="D269" s="6"/>
      <c r="E269" s="6"/>
      <c r="F269" s="6"/>
      <c r="G269" s="6"/>
      <c r="H269" s="6"/>
      <c r="I269" s="6"/>
      <c r="J269" s="23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1"/>
      <c r="W269" s="1"/>
      <c r="X269" s="1"/>
      <c r="Y269" s="1"/>
      <c r="Z269" s="1"/>
      <c r="AA269" s="1"/>
      <c r="AB269" s="1"/>
    </row>
    <row x14ac:dyDescent="0.25" r="270" customHeight="1" ht="18.75">
      <c r="A270" s="5"/>
      <c r="B270" s="6"/>
      <c r="C270" s="6"/>
      <c r="D270" s="6"/>
      <c r="E270" s="6"/>
      <c r="F270" s="6"/>
      <c r="G270" s="6"/>
      <c r="H270" s="6"/>
      <c r="I270" s="6"/>
      <c r="J270" s="23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1"/>
      <c r="W270" s="1"/>
      <c r="X270" s="1"/>
      <c r="Y270" s="1"/>
      <c r="Z270" s="1"/>
      <c r="AA270" s="1"/>
      <c r="AB270" s="1"/>
    </row>
    <row x14ac:dyDescent="0.25" r="271" customHeight="1" ht="18.75">
      <c r="A271" s="5"/>
      <c r="B271" s="6"/>
      <c r="C271" s="6"/>
      <c r="D271" s="6"/>
      <c r="E271" s="6"/>
      <c r="F271" s="6"/>
      <c r="G271" s="6"/>
      <c r="H271" s="6"/>
      <c r="I271" s="6"/>
      <c r="J271" s="23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1"/>
      <c r="W271" s="1"/>
      <c r="X271" s="1"/>
      <c r="Y271" s="1"/>
      <c r="Z271" s="1"/>
      <c r="AA271" s="1"/>
      <c r="AB271" s="1"/>
    </row>
    <row x14ac:dyDescent="0.25" r="272" customHeight="1" ht="18.75">
      <c r="A272" s="5"/>
      <c r="B272" s="6"/>
      <c r="C272" s="6"/>
      <c r="D272" s="6"/>
      <c r="E272" s="6"/>
      <c r="F272" s="6"/>
      <c r="G272" s="6"/>
      <c r="H272" s="6"/>
      <c r="I272" s="6"/>
      <c r="J272" s="23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1"/>
      <c r="W272" s="1"/>
      <c r="X272" s="1"/>
      <c r="Y272" s="1"/>
      <c r="Z272" s="1"/>
      <c r="AA272" s="1"/>
      <c r="AB272" s="1"/>
    </row>
    <row x14ac:dyDescent="0.25" r="273" customHeight="1" ht="18.75">
      <c r="A273" s="5"/>
      <c r="B273" s="6"/>
      <c r="C273" s="6"/>
      <c r="D273" s="6"/>
      <c r="E273" s="6"/>
      <c r="F273" s="6"/>
      <c r="G273" s="6"/>
      <c r="H273" s="6"/>
      <c r="I273" s="6"/>
      <c r="J273" s="23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1"/>
      <c r="W273" s="1"/>
      <c r="X273" s="1"/>
      <c r="Y273" s="1"/>
      <c r="Z273" s="1"/>
      <c r="AA273" s="1"/>
      <c r="AB273" s="1"/>
    </row>
    <row x14ac:dyDescent="0.25" r="274" customHeight="1" ht="18.75">
      <c r="A274" s="5"/>
      <c r="B274" s="6"/>
      <c r="C274" s="6"/>
      <c r="D274" s="6"/>
      <c r="E274" s="6"/>
      <c r="F274" s="6"/>
      <c r="G274" s="6"/>
      <c r="H274" s="6"/>
      <c r="I274" s="6"/>
      <c r="J274" s="23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1"/>
      <c r="W274" s="1"/>
      <c r="X274" s="1"/>
      <c r="Y274" s="1"/>
      <c r="Z274" s="1"/>
      <c r="AA274" s="1"/>
      <c r="AB274" s="1"/>
    </row>
    <row x14ac:dyDescent="0.25" r="275" customHeight="1" ht="18.75">
      <c r="A275" s="5"/>
      <c r="B275" s="6"/>
      <c r="C275" s="6"/>
      <c r="D275" s="6"/>
      <c r="E275" s="6"/>
      <c r="F275" s="6"/>
      <c r="G275" s="6"/>
      <c r="H275" s="6"/>
      <c r="I275" s="6"/>
      <c r="J275" s="23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1"/>
      <c r="W275" s="1"/>
      <c r="X275" s="1"/>
      <c r="Y275" s="1"/>
      <c r="Z275" s="1"/>
      <c r="AA275" s="1"/>
      <c r="AB275" s="1"/>
    </row>
    <row x14ac:dyDescent="0.25" r="276" customHeight="1" ht="18.75">
      <c r="A276" s="5"/>
      <c r="B276" s="6"/>
      <c r="C276" s="6"/>
      <c r="D276" s="6"/>
      <c r="E276" s="6"/>
      <c r="F276" s="6"/>
      <c r="G276" s="6"/>
      <c r="H276" s="6"/>
      <c r="I276" s="6"/>
      <c r="J276" s="23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1"/>
      <c r="W276" s="1"/>
      <c r="X276" s="1"/>
      <c r="Y276" s="1"/>
      <c r="Z276" s="1"/>
      <c r="AA276" s="1"/>
      <c r="AB276" s="1"/>
    </row>
    <row x14ac:dyDescent="0.25" r="277" customHeight="1" ht="18.75">
      <c r="A277" s="5"/>
      <c r="B277" s="6"/>
      <c r="C277" s="6"/>
      <c r="D277" s="6"/>
      <c r="E277" s="6"/>
      <c r="F277" s="6"/>
      <c r="G277" s="6"/>
      <c r="H277" s="6"/>
      <c r="I277" s="6"/>
      <c r="J277" s="23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1"/>
      <c r="W277" s="1"/>
      <c r="X277" s="1"/>
      <c r="Y277" s="1"/>
      <c r="Z277" s="1"/>
      <c r="AA277" s="1"/>
      <c r="AB277" s="1"/>
    </row>
    <row x14ac:dyDescent="0.25" r="278" customHeight="1" ht="18.75">
      <c r="A278" s="5"/>
      <c r="B278" s="6"/>
      <c r="C278" s="6"/>
      <c r="D278" s="6"/>
      <c r="E278" s="6"/>
      <c r="F278" s="6"/>
      <c r="G278" s="6"/>
      <c r="H278" s="6"/>
      <c r="I278" s="6"/>
      <c r="J278" s="23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1"/>
      <c r="W278" s="1"/>
      <c r="X278" s="1"/>
      <c r="Y278" s="1"/>
      <c r="Z278" s="1"/>
      <c r="AA278" s="1"/>
      <c r="AB278" s="1"/>
    </row>
    <row x14ac:dyDescent="0.25" r="279" customHeight="1" ht="18.75">
      <c r="A279" s="5"/>
      <c r="B279" s="6"/>
      <c r="C279" s="6"/>
      <c r="D279" s="6"/>
      <c r="E279" s="6"/>
      <c r="F279" s="6"/>
      <c r="G279" s="6"/>
      <c r="H279" s="6"/>
      <c r="I279" s="6"/>
      <c r="J279" s="23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1"/>
      <c r="W279" s="1"/>
      <c r="X279" s="1"/>
      <c r="Y279" s="1"/>
      <c r="Z279" s="1"/>
      <c r="AA279" s="1"/>
      <c r="AB279" s="1"/>
    </row>
    <row x14ac:dyDescent="0.25" r="280" customHeight="1" ht="18.75">
      <c r="A280" s="5"/>
      <c r="B280" s="6"/>
      <c r="C280" s="6"/>
      <c r="D280" s="6"/>
      <c r="E280" s="6"/>
      <c r="F280" s="6"/>
      <c r="G280" s="6"/>
      <c r="H280" s="6"/>
      <c r="I280" s="6"/>
      <c r="J280" s="23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1"/>
      <c r="W280" s="1"/>
      <c r="X280" s="1"/>
      <c r="Y280" s="1"/>
      <c r="Z280" s="1"/>
      <c r="AA280" s="1"/>
      <c r="AB280" s="1"/>
    </row>
    <row x14ac:dyDescent="0.25" r="281" customHeight="1" ht="18.75">
      <c r="A281" s="5"/>
      <c r="B281" s="6"/>
      <c r="C281" s="6"/>
      <c r="D281" s="6"/>
      <c r="E281" s="6"/>
      <c r="F281" s="6"/>
      <c r="G281" s="6"/>
      <c r="H281" s="6"/>
      <c r="I281" s="6"/>
      <c r="J281" s="23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1"/>
      <c r="W281" s="1"/>
      <c r="X281" s="1"/>
      <c r="Y281" s="1"/>
      <c r="Z281" s="1"/>
      <c r="AA281" s="1"/>
      <c r="AB281" s="1"/>
    </row>
    <row x14ac:dyDescent="0.25" r="282" customHeight="1" ht="18.75">
      <c r="A282" s="5"/>
      <c r="B282" s="6"/>
      <c r="C282" s="6"/>
      <c r="D282" s="6"/>
      <c r="E282" s="6"/>
      <c r="F282" s="6"/>
      <c r="G282" s="6"/>
      <c r="H282" s="6"/>
      <c r="I282" s="6"/>
      <c r="J282" s="23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1"/>
      <c r="W282" s="1"/>
      <c r="X282" s="1"/>
      <c r="Y282" s="1"/>
      <c r="Z282" s="1"/>
      <c r="AA282" s="1"/>
      <c r="AB282" s="1"/>
    </row>
    <row x14ac:dyDescent="0.25" r="283" customHeight="1" ht="18.75">
      <c r="A283" s="5"/>
      <c r="B283" s="6"/>
      <c r="C283" s="6"/>
      <c r="D283" s="6"/>
      <c r="E283" s="6"/>
      <c r="F283" s="6"/>
      <c r="G283" s="6"/>
      <c r="H283" s="6"/>
      <c r="I283" s="6"/>
      <c r="J283" s="23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1"/>
      <c r="W283" s="1"/>
      <c r="X283" s="1"/>
      <c r="Y283" s="1"/>
      <c r="Z283" s="1"/>
      <c r="AA283" s="1"/>
      <c r="AB283" s="1"/>
    </row>
    <row x14ac:dyDescent="0.25" r="284" customHeight="1" ht="18.75">
      <c r="A284" s="5"/>
      <c r="B284" s="6"/>
      <c r="C284" s="6"/>
      <c r="D284" s="6"/>
      <c r="E284" s="6"/>
      <c r="F284" s="6"/>
      <c r="G284" s="6"/>
      <c r="H284" s="6"/>
      <c r="I284" s="6"/>
      <c r="J284" s="23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1"/>
      <c r="W284" s="1"/>
      <c r="X284" s="1"/>
      <c r="Y284" s="1"/>
      <c r="Z284" s="1"/>
      <c r="AA284" s="1"/>
      <c r="AB284" s="1"/>
    </row>
    <row x14ac:dyDescent="0.25" r="285" customHeight="1" ht="18.75">
      <c r="A285" s="5"/>
      <c r="B285" s="6"/>
      <c r="C285" s="6"/>
      <c r="D285" s="6"/>
      <c r="E285" s="6"/>
      <c r="F285" s="6"/>
      <c r="G285" s="6"/>
      <c r="H285" s="6"/>
      <c r="I285" s="6"/>
      <c r="J285" s="23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1"/>
      <c r="W285" s="1"/>
      <c r="X285" s="1"/>
      <c r="Y285" s="1"/>
      <c r="Z285" s="1"/>
      <c r="AA285" s="1"/>
      <c r="AB285" s="1"/>
    </row>
    <row x14ac:dyDescent="0.25" r="286" customHeight="1" ht="18.75">
      <c r="A286" s="5"/>
      <c r="B286" s="6"/>
      <c r="C286" s="6"/>
      <c r="D286" s="6"/>
      <c r="E286" s="6"/>
      <c r="F286" s="6"/>
      <c r="G286" s="6"/>
      <c r="H286" s="6"/>
      <c r="I286" s="6"/>
      <c r="J286" s="23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1"/>
      <c r="W286" s="1"/>
      <c r="X286" s="1"/>
      <c r="Y286" s="1"/>
      <c r="Z286" s="1"/>
      <c r="AA286" s="1"/>
      <c r="AB286" s="1"/>
    </row>
    <row x14ac:dyDescent="0.25" r="287" customHeight="1" ht="18.75">
      <c r="A287" s="5"/>
      <c r="B287" s="6"/>
      <c r="C287" s="6"/>
      <c r="D287" s="6"/>
      <c r="E287" s="6"/>
      <c r="F287" s="6"/>
      <c r="G287" s="6"/>
      <c r="H287" s="6"/>
      <c r="I287" s="6"/>
      <c r="J287" s="23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1"/>
      <c r="W287" s="1"/>
      <c r="X287" s="1"/>
      <c r="Y287" s="1"/>
      <c r="Z287" s="1"/>
      <c r="AA287" s="1"/>
      <c r="AB287" s="1"/>
    </row>
    <row x14ac:dyDescent="0.25" r="288" customHeight="1" ht="18.75">
      <c r="A288" s="5"/>
      <c r="B288" s="6"/>
      <c r="C288" s="6"/>
      <c r="D288" s="6"/>
      <c r="E288" s="6"/>
      <c r="F288" s="6"/>
      <c r="G288" s="6"/>
      <c r="H288" s="6"/>
      <c r="I288" s="6"/>
      <c r="J288" s="23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1"/>
      <c r="W288" s="1"/>
      <c r="X288" s="1"/>
      <c r="Y288" s="1"/>
      <c r="Z288" s="1"/>
      <c r="AA288" s="1"/>
      <c r="AB288" s="1"/>
    </row>
    <row x14ac:dyDescent="0.25" r="289" customHeight="1" ht="18.75">
      <c r="A289" s="5"/>
      <c r="B289" s="6"/>
      <c r="C289" s="6"/>
      <c r="D289" s="6"/>
      <c r="E289" s="6"/>
      <c r="F289" s="6"/>
      <c r="G289" s="6"/>
      <c r="H289" s="6"/>
      <c r="I289" s="6"/>
      <c r="J289" s="23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1"/>
      <c r="W289" s="1"/>
      <c r="X289" s="1"/>
      <c r="Y289" s="1"/>
      <c r="Z289" s="1"/>
      <c r="AA289" s="1"/>
      <c r="AB289" s="1"/>
    </row>
    <row x14ac:dyDescent="0.25" r="290" customHeight="1" ht="18.75">
      <c r="A290" s="5"/>
      <c r="B290" s="6"/>
      <c r="C290" s="6"/>
      <c r="D290" s="6"/>
      <c r="E290" s="6"/>
      <c r="F290" s="6"/>
      <c r="G290" s="6"/>
      <c r="H290" s="6"/>
      <c r="I290" s="6"/>
      <c r="J290" s="23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1"/>
      <c r="W290" s="1"/>
      <c r="X290" s="1"/>
      <c r="Y290" s="1"/>
      <c r="Z290" s="1"/>
      <c r="AA290" s="1"/>
      <c r="AB290" s="1"/>
    </row>
    <row x14ac:dyDescent="0.25" r="291" customHeight="1" ht="18.75">
      <c r="A291" s="5"/>
      <c r="B291" s="6"/>
      <c r="C291" s="6"/>
      <c r="D291" s="6"/>
      <c r="E291" s="6"/>
      <c r="F291" s="6"/>
      <c r="G291" s="6"/>
      <c r="H291" s="6"/>
      <c r="I291" s="6"/>
      <c r="J291" s="23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1"/>
      <c r="W291" s="1"/>
      <c r="X291" s="1"/>
      <c r="Y291" s="1"/>
      <c r="Z291" s="1"/>
      <c r="AA291" s="1"/>
      <c r="AB291" s="1"/>
    </row>
    <row x14ac:dyDescent="0.25" r="292" customHeight="1" ht="18.75">
      <c r="A292" s="5"/>
      <c r="B292" s="47"/>
      <c r="C292" s="6"/>
      <c r="D292" s="6"/>
      <c r="E292" s="6"/>
      <c r="F292" s="6"/>
      <c r="G292" s="6"/>
      <c r="H292" s="6"/>
      <c r="I292" s="6"/>
      <c r="J292" s="23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1"/>
      <c r="W292" s="1"/>
      <c r="X292" s="1"/>
      <c r="Y292" s="1"/>
      <c r="Z292" s="1"/>
      <c r="AA292" s="1"/>
      <c r="AB292" s="1"/>
    </row>
    <row x14ac:dyDescent="0.25" r="293" customHeight="1" ht="18.75">
      <c r="A293" s="5"/>
      <c r="B293" s="6"/>
      <c r="C293" s="6"/>
      <c r="D293" s="6"/>
      <c r="E293" s="6"/>
      <c r="F293" s="6"/>
      <c r="G293" s="6"/>
      <c r="H293" s="6"/>
      <c r="I293" s="6"/>
      <c r="J293" s="23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1"/>
      <c r="W293" s="1"/>
      <c r="X293" s="1"/>
      <c r="Y293" s="1"/>
      <c r="Z293" s="1"/>
      <c r="AA293" s="1"/>
      <c r="AB293" s="1"/>
    </row>
    <row x14ac:dyDescent="0.25" r="294" customHeight="1" ht="18.75">
      <c r="A294" s="5"/>
      <c r="B294" s="6"/>
      <c r="C294" s="6"/>
      <c r="D294" s="6"/>
      <c r="E294" s="6"/>
      <c r="F294" s="6"/>
      <c r="G294" s="6"/>
      <c r="H294" s="6"/>
      <c r="I294" s="6"/>
      <c r="J294" s="23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1"/>
      <c r="W294" s="1"/>
      <c r="X294" s="1"/>
      <c r="Y294" s="1"/>
      <c r="Z294" s="1"/>
      <c r="AA294" s="1"/>
      <c r="AB294" s="1"/>
    </row>
    <row x14ac:dyDescent="0.25" r="295" customHeight="1" ht="18.75">
      <c r="A295" s="5"/>
      <c r="B295" s="6"/>
      <c r="C295" s="6"/>
      <c r="D295" s="6"/>
      <c r="E295" s="6"/>
      <c r="F295" s="6"/>
      <c r="G295" s="6"/>
      <c r="H295" s="6"/>
      <c r="I295" s="6"/>
      <c r="J295" s="23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1"/>
      <c r="W295" s="1"/>
      <c r="X295" s="1"/>
      <c r="Y295" s="1"/>
      <c r="Z295" s="1"/>
      <c r="AA295" s="1"/>
      <c r="AB295" s="1"/>
    </row>
    <row x14ac:dyDescent="0.25" r="296" customHeight="1" ht="18.75">
      <c r="A296" s="48"/>
      <c r="B296" s="6"/>
      <c r="C296" s="6"/>
      <c r="D296" s="6"/>
      <c r="E296" s="6"/>
      <c r="F296" s="6"/>
      <c r="G296" s="6"/>
      <c r="H296" s="6"/>
      <c r="I296" s="6"/>
      <c r="J296" s="23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1"/>
      <c r="W296" s="1"/>
      <c r="X296" s="1"/>
      <c r="Y296" s="1"/>
      <c r="Z296" s="1"/>
      <c r="AA296" s="1"/>
      <c r="AB296" s="1"/>
    </row>
    <row x14ac:dyDescent="0.25" r="297" customHeight="1" ht="18.75">
      <c r="A297" s="5"/>
      <c r="B297" s="6"/>
      <c r="C297" s="6"/>
      <c r="D297" s="6"/>
      <c r="E297" s="6"/>
      <c r="F297" s="6"/>
      <c r="G297" s="6"/>
      <c r="H297" s="6"/>
      <c r="I297" s="6"/>
      <c r="J297" s="23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1"/>
      <c r="W297" s="1"/>
      <c r="X297" s="1"/>
      <c r="Y297" s="1"/>
      <c r="Z297" s="1"/>
      <c r="AA297" s="1"/>
      <c r="AB297" s="1"/>
    </row>
    <row x14ac:dyDescent="0.25" r="298" customHeight="1" ht="18.75">
      <c r="A298" s="5"/>
      <c r="B298" s="6"/>
      <c r="C298" s="6"/>
      <c r="D298" s="6"/>
      <c r="E298" s="6"/>
      <c r="F298" s="6"/>
      <c r="G298" s="6"/>
      <c r="H298" s="6"/>
      <c r="I298" s="6"/>
      <c r="J298" s="23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1"/>
      <c r="W298" s="1"/>
      <c r="X298" s="1"/>
      <c r="Y298" s="1"/>
      <c r="Z298" s="1"/>
      <c r="AA298" s="1"/>
      <c r="AB298" s="1"/>
    </row>
    <row x14ac:dyDescent="0.25" r="299" customHeight="1" ht="18.75">
      <c r="A299" s="5"/>
      <c r="B299" s="6"/>
      <c r="C299" s="6"/>
      <c r="D299" s="6"/>
      <c r="E299" s="6"/>
      <c r="F299" s="6"/>
      <c r="G299" s="6"/>
      <c r="H299" s="6"/>
      <c r="I299" s="6"/>
      <c r="J299" s="23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1"/>
      <c r="W299" s="1"/>
      <c r="X299" s="1"/>
      <c r="Y299" s="1"/>
      <c r="Z299" s="1"/>
      <c r="AA299" s="1"/>
      <c r="AB299" s="1"/>
    </row>
    <row x14ac:dyDescent="0.25" r="300" customHeight="1" ht="18.75">
      <c r="A300" s="5"/>
      <c r="B300" s="6"/>
      <c r="C300" s="6"/>
      <c r="D300" s="6"/>
      <c r="E300" s="6"/>
      <c r="F300" s="6"/>
      <c r="G300" s="6"/>
      <c r="H300" s="6"/>
      <c r="I300" s="6"/>
      <c r="J300" s="23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1"/>
      <c r="W300" s="1"/>
      <c r="X300" s="1"/>
      <c r="Y300" s="1"/>
      <c r="Z300" s="1"/>
      <c r="AA300" s="1"/>
      <c r="AB300" s="1"/>
    </row>
    <row x14ac:dyDescent="0.25" r="301" customHeight="1" ht="18.75">
      <c r="A301" s="5"/>
      <c r="B301" s="6"/>
      <c r="C301" s="6"/>
      <c r="D301" s="6"/>
      <c r="E301" s="6"/>
      <c r="F301" s="6"/>
      <c r="G301" s="6"/>
      <c r="H301" s="6"/>
      <c r="I301" s="6"/>
      <c r="J301" s="23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1"/>
      <c r="W301" s="1"/>
      <c r="X301" s="1"/>
      <c r="Y301" s="1"/>
      <c r="Z301" s="1"/>
      <c r="AA301" s="1"/>
      <c r="AB301" s="1"/>
    </row>
    <row x14ac:dyDescent="0.25" r="302" customHeight="1" ht="18.75">
      <c r="A302" s="5"/>
      <c r="B302" s="6"/>
      <c r="C302" s="6"/>
      <c r="D302" s="6"/>
      <c r="E302" s="6"/>
      <c r="F302" s="6"/>
      <c r="G302" s="6"/>
      <c r="H302" s="6"/>
      <c r="I302" s="6"/>
      <c r="J302" s="23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1"/>
      <c r="W302" s="1"/>
      <c r="X302" s="1"/>
      <c r="Y302" s="1"/>
      <c r="Z302" s="1"/>
      <c r="AA302" s="1"/>
      <c r="AB302" s="1"/>
    </row>
    <row x14ac:dyDescent="0.25" r="303" customHeight="1" ht="18.75">
      <c r="A303" s="48"/>
      <c r="B303" s="6"/>
      <c r="C303" s="6"/>
      <c r="D303" s="6"/>
      <c r="E303" s="6"/>
      <c r="F303" s="6"/>
      <c r="G303" s="6"/>
      <c r="H303" s="6"/>
      <c r="I303" s="6"/>
      <c r="J303" s="23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1"/>
      <c r="W303" s="1"/>
      <c r="X303" s="1"/>
      <c r="Y303" s="1"/>
      <c r="Z303" s="1"/>
      <c r="AA303" s="1"/>
      <c r="AB303" s="1"/>
    </row>
    <row x14ac:dyDescent="0.25" r="304" customHeight="1" ht="18.75">
      <c r="A304" s="5"/>
      <c r="B304" s="6"/>
      <c r="C304" s="6"/>
      <c r="D304" s="6"/>
      <c r="E304" s="6"/>
      <c r="F304" s="6"/>
      <c r="G304" s="6"/>
      <c r="H304" s="6"/>
      <c r="I304" s="6"/>
      <c r="J304" s="23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1"/>
      <c r="W304" s="1"/>
      <c r="X304" s="1"/>
      <c r="Y304" s="1"/>
      <c r="Z304" s="1"/>
      <c r="AA304" s="1"/>
      <c r="AB304" s="1"/>
    </row>
    <row x14ac:dyDescent="0.25" r="305" customHeight="1" ht="18.75">
      <c r="A305" s="5"/>
      <c r="B305" s="6"/>
      <c r="C305" s="6"/>
      <c r="D305" s="6"/>
      <c r="E305" s="6"/>
      <c r="F305" s="6"/>
      <c r="G305" s="6"/>
      <c r="H305" s="6"/>
      <c r="I305" s="6"/>
      <c r="J305" s="23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1"/>
      <c r="W305" s="1"/>
      <c r="X305" s="1"/>
      <c r="Y305" s="1"/>
      <c r="Z305" s="1"/>
      <c r="AA305" s="1"/>
      <c r="AB305" s="1"/>
    </row>
    <row x14ac:dyDescent="0.25" r="306" customHeight="1" ht="18.75">
      <c r="A306" s="5"/>
      <c r="B306" s="6"/>
      <c r="C306" s="6"/>
      <c r="D306" s="6"/>
      <c r="E306" s="6"/>
      <c r="F306" s="6"/>
      <c r="G306" s="6"/>
      <c r="H306" s="6"/>
      <c r="I306" s="6"/>
      <c r="J306" s="23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1"/>
      <c r="W306" s="1"/>
      <c r="X306" s="1"/>
      <c r="Y306" s="1"/>
      <c r="Z306" s="1"/>
      <c r="AA306" s="1"/>
      <c r="AB306" s="1"/>
    </row>
    <row x14ac:dyDescent="0.25" r="307" customHeight="1" ht="18.75">
      <c r="A307" s="5"/>
      <c r="B307" s="6"/>
      <c r="C307" s="6"/>
      <c r="D307" s="6"/>
      <c r="E307" s="6"/>
      <c r="F307" s="6"/>
      <c r="G307" s="6"/>
      <c r="H307" s="6"/>
      <c r="I307" s="6"/>
      <c r="J307" s="23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1"/>
      <c r="W307" s="1"/>
      <c r="X307" s="1"/>
      <c r="Y307" s="1"/>
      <c r="Z307" s="1"/>
      <c r="AA307" s="1"/>
      <c r="AB307" s="1"/>
    </row>
    <row x14ac:dyDescent="0.25" r="308" customHeight="1" ht="18.75">
      <c r="A308" s="5"/>
      <c r="B308" s="6"/>
      <c r="C308" s="6"/>
      <c r="D308" s="6"/>
      <c r="E308" s="6"/>
      <c r="F308" s="6"/>
      <c r="G308" s="6"/>
      <c r="H308" s="6"/>
      <c r="I308" s="6"/>
      <c r="J308" s="23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1"/>
      <c r="W308" s="1"/>
      <c r="X308" s="1"/>
      <c r="Y308" s="1"/>
      <c r="Z308" s="1"/>
      <c r="AA308" s="1"/>
      <c r="AB308" s="1"/>
    </row>
    <row x14ac:dyDescent="0.25" r="309" customHeight="1" ht="18.75">
      <c r="A309" s="5"/>
      <c r="B309" s="6"/>
      <c r="C309" s="6"/>
      <c r="D309" s="6"/>
      <c r="E309" s="6"/>
      <c r="F309" s="6"/>
      <c r="G309" s="6"/>
      <c r="H309" s="6"/>
      <c r="I309" s="6"/>
      <c r="J309" s="23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1"/>
      <c r="W309" s="1"/>
      <c r="X309" s="1"/>
      <c r="Y309" s="1"/>
      <c r="Z309" s="1"/>
      <c r="AA309" s="1"/>
      <c r="AB309" s="1"/>
    </row>
    <row x14ac:dyDescent="0.25" r="310" customHeight="1" ht="18.75">
      <c r="A310" s="5"/>
      <c r="B310" s="6"/>
      <c r="C310" s="6"/>
      <c r="D310" s="6"/>
      <c r="E310" s="6"/>
      <c r="F310" s="6"/>
      <c r="G310" s="6"/>
      <c r="H310" s="6"/>
      <c r="I310" s="6"/>
      <c r="J310" s="23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1"/>
      <c r="W310" s="1"/>
      <c r="X310" s="1"/>
      <c r="Y310" s="1"/>
      <c r="Z310" s="1"/>
      <c r="AA310" s="1"/>
      <c r="AB310" s="1"/>
    </row>
    <row x14ac:dyDescent="0.25" r="311" customHeight="1" ht="18.75">
      <c r="A311" s="5"/>
      <c r="B311" s="6"/>
      <c r="C311" s="6"/>
      <c r="D311" s="6"/>
      <c r="E311" s="6"/>
      <c r="F311" s="6"/>
      <c r="G311" s="6"/>
      <c r="H311" s="6"/>
      <c r="I311" s="6"/>
      <c r="J311" s="23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1"/>
      <c r="W311" s="1"/>
      <c r="X311" s="1"/>
      <c r="Y311" s="1"/>
      <c r="Z311" s="1"/>
      <c r="AA311" s="1"/>
      <c r="AB311" s="1"/>
    </row>
    <row x14ac:dyDescent="0.25" r="312" customHeight="1" ht="18.75">
      <c r="A312" s="5"/>
      <c r="B312" s="6"/>
      <c r="C312" s="6"/>
      <c r="D312" s="6"/>
      <c r="E312" s="6"/>
      <c r="F312" s="6"/>
      <c r="G312" s="6"/>
      <c r="H312" s="6"/>
      <c r="I312" s="6"/>
      <c r="J312" s="23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1"/>
      <c r="W312" s="1"/>
      <c r="X312" s="1"/>
      <c r="Y312" s="1"/>
      <c r="Z312" s="1"/>
      <c r="AA312" s="1"/>
      <c r="AB312" s="1"/>
    </row>
    <row x14ac:dyDescent="0.25" r="313" customHeight="1" ht="18.75">
      <c r="A313" s="5"/>
      <c r="B313" s="47"/>
      <c r="C313" s="6"/>
      <c r="D313" s="6"/>
      <c r="E313" s="6"/>
      <c r="F313" s="6"/>
      <c r="G313" s="6"/>
      <c r="H313" s="6"/>
      <c r="I313" s="6"/>
      <c r="J313" s="23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1"/>
      <c r="W313" s="1"/>
      <c r="X313" s="1"/>
      <c r="Y313" s="1"/>
      <c r="Z313" s="1"/>
      <c r="AA313" s="1"/>
      <c r="AB313" s="1"/>
    </row>
    <row x14ac:dyDescent="0.25" r="314" customHeight="1" ht="18.75">
      <c r="A314" s="48"/>
      <c r="B314" s="6"/>
      <c r="C314" s="6"/>
      <c r="D314" s="6"/>
      <c r="E314" s="6"/>
      <c r="F314" s="6"/>
      <c r="G314" s="6"/>
      <c r="H314" s="6"/>
      <c r="I314" s="6"/>
      <c r="J314" s="23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1"/>
      <c r="W314" s="1"/>
      <c r="X314" s="1"/>
      <c r="Y314" s="1"/>
      <c r="Z314" s="1"/>
      <c r="AA314" s="1"/>
      <c r="AB314" s="1"/>
    </row>
    <row x14ac:dyDescent="0.25" r="315" customHeight="1" ht="18.75">
      <c r="A315" s="48"/>
      <c r="B315" s="6"/>
      <c r="C315" s="6"/>
      <c r="D315" s="6"/>
      <c r="E315" s="6"/>
      <c r="F315" s="6"/>
      <c r="G315" s="6"/>
      <c r="H315" s="6"/>
      <c r="I315" s="6"/>
      <c r="J315" s="23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1"/>
      <c r="W315" s="1"/>
      <c r="X315" s="1"/>
      <c r="Y315" s="1"/>
      <c r="Z315" s="1"/>
      <c r="AA315" s="1"/>
      <c r="AB315" s="1"/>
    </row>
    <row x14ac:dyDescent="0.25" r="316" customHeight="1" ht="18.75">
      <c r="A316" s="5"/>
      <c r="B316" s="6"/>
      <c r="C316" s="6"/>
      <c r="D316" s="6"/>
      <c r="E316" s="6"/>
      <c r="F316" s="6"/>
      <c r="G316" s="6"/>
      <c r="H316" s="6"/>
      <c r="I316" s="6"/>
      <c r="J316" s="23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1"/>
      <c r="W316" s="1"/>
      <c r="X316" s="1"/>
      <c r="Y316" s="1"/>
      <c r="Z316" s="1"/>
      <c r="AA316" s="1"/>
      <c r="AB316" s="1"/>
    </row>
    <row x14ac:dyDescent="0.25" r="317" customHeight="1" ht="18.75">
      <c r="A317" s="5"/>
      <c r="B317" s="6"/>
      <c r="C317" s="6"/>
      <c r="D317" s="6"/>
      <c r="E317" s="6"/>
      <c r="F317" s="6"/>
      <c r="G317" s="6"/>
      <c r="H317" s="6"/>
      <c r="I317" s="6"/>
      <c r="J317" s="23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1"/>
      <c r="W317" s="1"/>
      <c r="X317" s="1"/>
      <c r="Y317" s="1"/>
      <c r="Z317" s="1"/>
      <c r="AA317" s="1"/>
      <c r="AB317" s="1"/>
    </row>
    <row x14ac:dyDescent="0.25" r="318" customHeight="1" ht="18.75">
      <c r="A318" s="5"/>
      <c r="B318" s="6"/>
      <c r="C318" s="6"/>
      <c r="D318" s="6"/>
      <c r="E318" s="6"/>
      <c r="F318" s="6"/>
      <c r="G318" s="6"/>
      <c r="H318" s="6"/>
      <c r="I318" s="6"/>
      <c r="J318" s="23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1"/>
      <c r="W318" s="1"/>
      <c r="X318" s="1"/>
      <c r="Y318" s="1"/>
      <c r="Z318" s="1"/>
      <c r="AA318" s="1"/>
      <c r="AB318" s="1"/>
    </row>
    <row x14ac:dyDescent="0.25" r="319" customHeight="1" ht="18.75">
      <c r="A319" s="5"/>
      <c r="B319" s="6"/>
      <c r="C319" s="6"/>
      <c r="D319" s="6"/>
      <c r="E319" s="6"/>
      <c r="F319" s="6"/>
      <c r="G319" s="6"/>
      <c r="H319" s="6"/>
      <c r="I319" s="6"/>
      <c r="J319" s="23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1"/>
      <c r="W319" s="1"/>
      <c r="X319" s="1"/>
      <c r="Y319" s="1"/>
      <c r="Z319" s="1"/>
      <c r="AA319" s="1"/>
      <c r="AB319" s="1"/>
    </row>
    <row x14ac:dyDescent="0.25" r="320" customHeight="1" ht="18.75">
      <c r="A320" s="5"/>
      <c r="B320" s="6"/>
      <c r="C320" s="6"/>
      <c r="D320" s="6"/>
      <c r="E320" s="6"/>
      <c r="F320" s="6"/>
      <c r="G320" s="6"/>
      <c r="H320" s="6"/>
      <c r="I320" s="6"/>
      <c r="J320" s="23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1"/>
      <c r="W320" s="1"/>
      <c r="X320" s="1"/>
      <c r="Y320" s="1"/>
      <c r="Z320" s="1"/>
      <c r="AA320" s="1"/>
      <c r="AB320" s="1"/>
    </row>
    <row x14ac:dyDescent="0.25" r="321" customHeight="1" ht="18.75">
      <c r="A321" s="5"/>
      <c r="B321" s="6"/>
      <c r="C321" s="6"/>
      <c r="D321" s="6"/>
      <c r="E321" s="6"/>
      <c r="F321" s="6"/>
      <c r="G321" s="6"/>
      <c r="H321" s="6"/>
      <c r="I321" s="6"/>
      <c r="J321" s="23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1"/>
      <c r="W321" s="1"/>
      <c r="X321" s="1"/>
      <c r="Y321" s="1"/>
      <c r="Z321" s="1"/>
      <c r="AA321" s="1"/>
      <c r="AB321" s="1"/>
    </row>
    <row x14ac:dyDescent="0.25" r="322" customHeight="1" ht="18.75">
      <c r="A322" s="5"/>
      <c r="B322" s="6"/>
      <c r="C322" s="6"/>
      <c r="D322" s="6"/>
      <c r="E322" s="6"/>
      <c r="F322" s="6"/>
      <c r="G322" s="6"/>
      <c r="H322" s="6"/>
      <c r="I322" s="6"/>
      <c r="J322" s="23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1"/>
      <c r="W322" s="1"/>
      <c r="X322" s="1"/>
      <c r="Y322" s="1"/>
      <c r="Z322" s="1"/>
      <c r="AA322" s="1"/>
      <c r="AB322" s="1"/>
    </row>
    <row x14ac:dyDescent="0.25" r="323" customHeight="1" ht="18.75">
      <c r="A323" s="5"/>
      <c r="B323" s="6"/>
      <c r="C323" s="6"/>
      <c r="D323" s="6"/>
      <c r="E323" s="6"/>
      <c r="F323" s="6"/>
      <c r="G323" s="6"/>
      <c r="H323" s="6"/>
      <c r="I323" s="6"/>
      <c r="J323" s="23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1"/>
      <c r="W323" s="1"/>
      <c r="X323" s="1"/>
      <c r="Y323" s="1"/>
      <c r="Z323" s="1"/>
      <c r="AA323" s="1"/>
      <c r="AB323" s="1"/>
    </row>
    <row x14ac:dyDescent="0.25" r="324" customHeight="1" ht="18.75">
      <c r="A324" s="5"/>
      <c r="B324" s="6"/>
      <c r="C324" s="6"/>
      <c r="D324" s="6"/>
      <c r="E324" s="6"/>
      <c r="F324" s="6"/>
      <c r="G324" s="6"/>
      <c r="H324" s="6"/>
      <c r="I324" s="6"/>
      <c r="J324" s="23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1"/>
      <c r="W324" s="1"/>
      <c r="X324" s="1"/>
      <c r="Y324" s="1"/>
      <c r="Z324" s="1"/>
      <c r="AA324" s="1"/>
      <c r="AB324" s="1"/>
    </row>
    <row x14ac:dyDescent="0.25" r="325" customHeight="1" ht="18.75">
      <c r="A325" s="5"/>
      <c r="B325" s="6"/>
      <c r="C325" s="6"/>
      <c r="D325" s="6"/>
      <c r="E325" s="6"/>
      <c r="F325" s="6"/>
      <c r="G325" s="6"/>
      <c r="H325" s="6"/>
      <c r="I325" s="6"/>
      <c r="J325" s="23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1"/>
      <c r="W325" s="1"/>
      <c r="X325" s="1"/>
      <c r="Y325" s="1"/>
      <c r="Z325" s="1"/>
      <c r="AA325" s="1"/>
      <c r="AB325" s="1"/>
    </row>
    <row x14ac:dyDescent="0.25" r="326" customHeight="1" ht="18.75">
      <c r="A326" s="5"/>
      <c r="B326" s="6"/>
      <c r="C326" s="6"/>
      <c r="D326" s="6"/>
      <c r="E326" s="6"/>
      <c r="F326" s="6"/>
      <c r="G326" s="6"/>
      <c r="H326" s="6"/>
      <c r="I326" s="6"/>
      <c r="J326" s="23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1"/>
      <c r="W326" s="1"/>
      <c r="X326" s="1"/>
      <c r="Y326" s="1"/>
      <c r="Z326" s="1"/>
      <c r="AA326" s="1"/>
      <c r="AB326" s="1"/>
    </row>
    <row x14ac:dyDescent="0.25" r="327" customHeight="1" ht="18.75">
      <c r="A327" s="5"/>
      <c r="B327" s="6"/>
      <c r="C327" s="6"/>
      <c r="D327" s="6"/>
      <c r="E327" s="6"/>
      <c r="F327" s="6"/>
      <c r="G327" s="6"/>
      <c r="H327" s="6"/>
      <c r="I327" s="6"/>
      <c r="J327" s="23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1"/>
      <c r="W327" s="1"/>
      <c r="X327" s="1"/>
      <c r="Y327" s="1"/>
      <c r="Z327" s="1"/>
      <c r="AA327" s="1"/>
      <c r="AB327" s="1"/>
    </row>
    <row x14ac:dyDescent="0.25" r="328" customHeight="1" ht="18.75">
      <c r="A328" s="5"/>
      <c r="B328" s="6"/>
      <c r="C328" s="6"/>
      <c r="D328" s="6"/>
      <c r="E328" s="6"/>
      <c r="F328" s="6"/>
      <c r="G328" s="6"/>
      <c r="H328" s="6"/>
      <c r="I328" s="6"/>
      <c r="J328" s="23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1"/>
      <c r="W328" s="1"/>
      <c r="X328" s="1"/>
      <c r="Y328" s="1"/>
      <c r="Z328" s="1"/>
      <c r="AA328" s="1"/>
      <c r="AB328" s="1"/>
    </row>
    <row x14ac:dyDescent="0.25" r="329" customHeight="1" ht="18.75">
      <c r="A329" s="5"/>
      <c r="B329" s="6"/>
      <c r="C329" s="6"/>
      <c r="D329" s="6"/>
      <c r="E329" s="6"/>
      <c r="F329" s="6"/>
      <c r="G329" s="6"/>
      <c r="H329" s="6"/>
      <c r="I329" s="6"/>
      <c r="J329" s="23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1"/>
      <c r="W329" s="1"/>
      <c r="X329" s="1"/>
      <c r="Y329" s="1"/>
      <c r="Z329" s="1"/>
      <c r="AA329" s="1"/>
      <c r="AB329" s="1"/>
    </row>
    <row x14ac:dyDescent="0.25" r="330" customHeight="1" ht="18.75">
      <c r="A330" s="5"/>
      <c r="B330" s="6"/>
      <c r="C330" s="6"/>
      <c r="D330" s="6"/>
      <c r="E330" s="6"/>
      <c r="F330" s="6"/>
      <c r="G330" s="6"/>
      <c r="H330" s="6"/>
      <c r="I330" s="6"/>
      <c r="J330" s="23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1"/>
      <c r="W330" s="1"/>
      <c r="X330" s="1"/>
      <c r="Y330" s="1"/>
      <c r="Z330" s="1"/>
      <c r="AA330" s="1"/>
      <c r="AB330" s="1"/>
    </row>
    <row x14ac:dyDescent="0.25" r="331" customHeight="1" ht="18.75">
      <c r="A331" s="5"/>
      <c r="B331" s="6"/>
      <c r="C331" s="6"/>
      <c r="D331" s="6"/>
      <c r="E331" s="6"/>
      <c r="F331" s="6"/>
      <c r="G331" s="6"/>
      <c r="H331" s="6"/>
      <c r="I331" s="6"/>
      <c r="J331" s="23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1"/>
      <c r="W331" s="1"/>
      <c r="X331" s="1"/>
      <c r="Y331" s="1"/>
      <c r="Z331" s="1"/>
      <c r="AA331" s="1"/>
      <c r="AB331" s="1"/>
    </row>
    <row x14ac:dyDescent="0.25" r="332" customHeight="1" ht="18.75">
      <c r="A332" s="5"/>
      <c r="B332" s="6"/>
      <c r="C332" s="6"/>
      <c r="D332" s="6"/>
      <c r="E332" s="6"/>
      <c r="F332" s="6"/>
      <c r="G332" s="6"/>
      <c r="H332" s="6"/>
      <c r="I332" s="6"/>
      <c r="J332" s="23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1"/>
      <c r="W332" s="1"/>
      <c r="X332" s="1"/>
      <c r="Y332" s="1"/>
      <c r="Z332" s="1"/>
      <c r="AA332" s="1"/>
      <c r="AB332" s="1"/>
    </row>
    <row x14ac:dyDescent="0.25" r="333" customHeight="1" ht="18.75">
      <c r="A333" s="5"/>
      <c r="B333" s="6"/>
      <c r="C333" s="6"/>
      <c r="D333" s="6"/>
      <c r="E333" s="6"/>
      <c r="F333" s="6"/>
      <c r="G333" s="6"/>
      <c r="H333" s="6"/>
      <c r="I333" s="6"/>
      <c r="J333" s="23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1"/>
      <c r="W333" s="1"/>
      <c r="X333" s="1"/>
      <c r="Y333" s="1"/>
      <c r="Z333" s="1"/>
      <c r="AA333" s="1"/>
      <c r="AB333" s="1"/>
    </row>
    <row x14ac:dyDescent="0.25" r="334" customHeight="1" ht="18.75">
      <c r="A334" s="5"/>
      <c r="B334" s="6"/>
      <c r="C334" s="6"/>
      <c r="D334" s="6"/>
      <c r="E334" s="6"/>
      <c r="F334" s="6"/>
      <c r="G334" s="6"/>
      <c r="H334" s="6"/>
      <c r="I334" s="6"/>
      <c r="J334" s="23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1"/>
      <c r="W334" s="1"/>
      <c r="X334" s="1"/>
      <c r="Y334" s="1"/>
      <c r="Z334" s="1"/>
      <c r="AA334" s="1"/>
      <c r="AB334" s="1"/>
    </row>
    <row x14ac:dyDescent="0.25" r="335" customHeight="1" ht="18.75">
      <c r="A335" s="5"/>
      <c r="B335" s="6"/>
      <c r="C335" s="6"/>
      <c r="D335" s="6"/>
      <c r="E335" s="6"/>
      <c r="F335" s="6"/>
      <c r="G335" s="6"/>
      <c r="H335" s="6"/>
      <c r="I335" s="6"/>
      <c r="J335" s="23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1"/>
      <c r="W335" s="1"/>
      <c r="X335" s="1"/>
      <c r="Y335" s="1"/>
      <c r="Z335" s="1"/>
      <c r="AA335" s="1"/>
      <c r="AB335" s="1"/>
    </row>
    <row x14ac:dyDescent="0.25" r="336" customHeight="1" ht="18.75">
      <c r="A336" s="48"/>
      <c r="B336" s="6"/>
      <c r="C336" s="6"/>
      <c r="D336" s="6"/>
      <c r="E336" s="6"/>
      <c r="F336" s="6"/>
      <c r="G336" s="6"/>
      <c r="H336" s="6"/>
      <c r="I336" s="6"/>
      <c r="J336" s="23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1"/>
      <c r="W336" s="1"/>
      <c r="X336" s="1"/>
      <c r="Y336" s="1"/>
      <c r="Z336" s="1"/>
      <c r="AA336" s="1"/>
      <c r="AB336" s="1"/>
    </row>
    <row x14ac:dyDescent="0.25" r="337" customHeight="1" ht="18.75">
      <c r="A337" s="5"/>
      <c r="B337" s="6"/>
      <c r="C337" s="6"/>
      <c r="D337" s="6"/>
      <c r="E337" s="6"/>
      <c r="F337" s="6"/>
      <c r="G337" s="6"/>
      <c r="H337" s="6"/>
      <c r="I337" s="6"/>
      <c r="J337" s="23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1"/>
      <c r="W337" s="1"/>
      <c r="X337" s="1"/>
      <c r="Y337" s="1"/>
      <c r="Z337" s="1"/>
      <c r="AA337" s="1"/>
      <c r="AB337" s="1"/>
    </row>
    <row x14ac:dyDescent="0.25" r="338" customHeight="1" ht="18.75">
      <c r="A338" s="5"/>
      <c r="B338" s="6"/>
      <c r="C338" s="6"/>
      <c r="D338" s="6"/>
      <c r="E338" s="6"/>
      <c r="F338" s="6"/>
      <c r="G338" s="6"/>
      <c r="H338" s="6"/>
      <c r="I338" s="6"/>
      <c r="J338" s="23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1"/>
      <c r="W338" s="1"/>
      <c r="X338" s="1"/>
      <c r="Y338" s="1"/>
      <c r="Z338" s="1"/>
      <c r="AA338" s="1"/>
      <c r="AB338" s="1"/>
    </row>
    <row x14ac:dyDescent="0.25" r="339" customHeight="1" ht="18.75">
      <c r="A339" s="5"/>
      <c r="B339" s="6"/>
      <c r="C339" s="6"/>
      <c r="D339" s="6"/>
      <c r="E339" s="6"/>
      <c r="F339" s="6"/>
      <c r="G339" s="6"/>
      <c r="H339" s="6"/>
      <c r="I339" s="6"/>
      <c r="J339" s="23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1"/>
      <c r="W339" s="1"/>
      <c r="X339" s="1"/>
      <c r="Y339" s="1"/>
      <c r="Z339" s="1"/>
      <c r="AA339" s="1"/>
      <c r="AB339" s="1"/>
    </row>
    <row x14ac:dyDescent="0.25" r="340" customHeight="1" ht="18.75">
      <c r="A340" s="5"/>
      <c r="B340" s="6"/>
      <c r="C340" s="6"/>
      <c r="D340" s="6"/>
      <c r="E340" s="6"/>
      <c r="F340" s="6"/>
      <c r="G340" s="6"/>
      <c r="H340" s="6"/>
      <c r="I340" s="6"/>
      <c r="J340" s="23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1"/>
      <c r="W340" s="1"/>
      <c r="X340" s="1"/>
      <c r="Y340" s="1"/>
      <c r="Z340" s="1"/>
      <c r="AA340" s="1"/>
      <c r="AB340" s="1"/>
    </row>
    <row x14ac:dyDescent="0.25" r="341" customHeight="1" ht="18.75">
      <c r="A341" s="5"/>
      <c r="B341" s="6"/>
      <c r="C341" s="6"/>
      <c r="D341" s="6"/>
      <c r="E341" s="6"/>
      <c r="F341" s="6"/>
      <c r="G341" s="6"/>
      <c r="H341" s="6"/>
      <c r="I341" s="6"/>
      <c r="J341" s="23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1"/>
      <c r="W341" s="1"/>
      <c r="X341" s="1"/>
      <c r="Y341" s="1"/>
      <c r="Z341" s="1"/>
      <c r="AA341" s="1"/>
      <c r="AB341" s="1"/>
    </row>
    <row x14ac:dyDescent="0.25" r="342" customHeight="1" ht="18.75">
      <c r="A342" s="5"/>
      <c r="B342" s="6"/>
      <c r="C342" s="6"/>
      <c r="D342" s="6"/>
      <c r="E342" s="6"/>
      <c r="F342" s="6"/>
      <c r="G342" s="6"/>
      <c r="H342" s="6"/>
      <c r="I342" s="6"/>
      <c r="J342" s="23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1"/>
      <c r="W342" s="1"/>
      <c r="X342" s="1"/>
      <c r="Y342" s="1"/>
      <c r="Z342" s="1"/>
      <c r="AA342" s="1"/>
      <c r="AB342" s="1"/>
    </row>
    <row x14ac:dyDescent="0.25" r="343" customHeight="1" ht="18.75">
      <c r="A343" s="5"/>
      <c r="B343" s="6"/>
      <c r="C343" s="6"/>
      <c r="D343" s="6"/>
      <c r="E343" s="6"/>
      <c r="F343" s="6"/>
      <c r="G343" s="6"/>
      <c r="H343" s="6"/>
      <c r="I343" s="6"/>
      <c r="J343" s="23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1"/>
      <c r="W343" s="1"/>
      <c r="X343" s="1"/>
      <c r="Y343" s="1"/>
      <c r="Z343" s="1"/>
      <c r="AA343" s="1"/>
      <c r="AB343" s="1"/>
    </row>
    <row x14ac:dyDescent="0.25" r="344" customHeight="1" ht="18.75">
      <c r="A344" s="5"/>
      <c r="B344" s="6"/>
      <c r="C344" s="6"/>
      <c r="D344" s="6"/>
      <c r="E344" s="6"/>
      <c r="F344" s="6"/>
      <c r="G344" s="6"/>
      <c r="H344" s="6"/>
      <c r="I344" s="6"/>
      <c r="J344" s="23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1"/>
      <c r="W344" s="1"/>
      <c r="X344" s="1"/>
      <c r="Y344" s="1"/>
      <c r="Z344" s="1"/>
      <c r="AA344" s="1"/>
      <c r="AB344" s="1"/>
    </row>
    <row x14ac:dyDescent="0.25" r="345" customHeight="1" ht="18.75">
      <c r="A345" s="5"/>
      <c r="B345" s="6"/>
      <c r="C345" s="6"/>
      <c r="D345" s="6"/>
      <c r="E345" s="6"/>
      <c r="F345" s="6"/>
      <c r="G345" s="6"/>
      <c r="H345" s="6"/>
      <c r="I345" s="6"/>
      <c r="J345" s="23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1"/>
      <c r="W345" s="1"/>
      <c r="X345" s="1"/>
      <c r="Y345" s="1"/>
      <c r="Z345" s="1"/>
      <c r="AA345" s="1"/>
      <c r="AB345" s="1"/>
    </row>
    <row x14ac:dyDescent="0.25" r="346" customHeight="1" ht="18.75">
      <c r="A346" s="5"/>
      <c r="B346" s="6"/>
      <c r="C346" s="6"/>
      <c r="D346" s="6"/>
      <c r="E346" s="6"/>
      <c r="F346" s="6"/>
      <c r="G346" s="6"/>
      <c r="H346" s="6"/>
      <c r="I346" s="6"/>
      <c r="J346" s="23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1"/>
      <c r="W346" s="1"/>
      <c r="X346" s="1"/>
      <c r="Y346" s="1"/>
      <c r="Z346" s="1"/>
      <c r="AA346" s="1"/>
      <c r="AB346" s="1"/>
    </row>
    <row x14ac:dyDescent="0.25" r="347" customHeight="1" ht="18.75">
      <c r="A347" s="5"/>
      <c r="B347" s="6"/>
      <c r="C347" s="6"/>
      <c r="D347" s="6"/>
      <c r="E347" s="6"/>
      <c r="F347" s="6"/>
      <c r="G347" s="6"/>
      <c r="H347" s="6"/>
      <c r="I347" s="6"/>
      <c r="J347" s="23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1"/>
      <c r="W347" s="1"/>
      <c r="X347" s="1"/>
      <c r="Y347" s="1"/>
      <c r="Z347" s="1"/>
      <c r="AA347" s="1"/>
      <c r="AB347" s="1"/>
    </row>
    <row x14ac:dyDescent="0.25" r="348" customHeight="1" ht="18.75">
      <c r="A348" s="5"/>
      <c r="B348" s="6"/>
      <c r="C348" s="6"/>
      <c r="D348" s="6"/>
      <c r="E348" s="6"/>
      <c r="F348" s="6"/>
      <c r="G348" s="6"/>
      <c r="H348" s="6"/>
      <c r="I348" s="6"/>
      <c r="J348" s="23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1"/>
      <c r="W348" s="1"/>
      <c r="X348" s="1"/>
      <c r="Y348" s="1"/>
      <c r="Z348" s="1"/>
      <c r="AA348" s="1"/>
      <c r="AB348" s="1"/>
    </row>
    <row x14ac:dyDescent="0.25" r="349" customHeight="1" ht="18.75">
      <c r="A349" s="5"/>
      <c r="B349" s="6"/>
      <c r="C349" s="6"/>
      <c r="D349" s="6"/>
      <c r="E349" s="6"/>
      <c r="F349" s="6"/>
      <c r="G349" s="6"/>
      <c r="H349" s="6"/>
      <c r="I349" s="6"/>
      <c r="J349" s="23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1"/>
      <c r="W349" s="1"/>
      <c r="X349" s="1"/>
      <c r="Y349" s="1"/>
      <c r="Z349" s="1"/>
      <c r="AA349" s="1"/>
      <c r="AB349" s="1"/>
    </row>
    <row x14ac:dyDescent="0.25" r="350" customHeight="1" ht="18.75">
      <c r="A350" s="5"/>
      <c r="B350" s="6"/>
      <c r="C350" s="6"/>
      <c r="D350" s="6"/>
      <c r="E350" s="6"/>
      <c r="F350" s="6"/>
      <c r="G350" s="6"/>
      <c r="H350" s="6"/>
      <c r="I350" s="6"/>
      <c r="J350" s="23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1"/>
      <c r="W350" s="1"/>
      <c r="X350" s="1"/>
      <c r="Y350" s="1"/>
      <c r="Z350" s="1"/>
      <c r="AA350" s="1"/>
      <c r="AB350" s="1"/>
    </row>
    <row x14ac:dyDescent="0.25" r="351" customHeight="1" ht="18.75">
      <c r="A351" s="5"/>
      <c r="B351" s="6"/>
      <c r="C351" s="6"/>
      <c r="D351" s="6"/>
      <c r="E351" s="6"/>
      <c r="F351" s="6"/>
      <c r="G351" s="6"/>
      <c r="H351" s="6"/>
      <c r="I351" s="6"/>
      <c r="J351" s="23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1"/>
      <c r="W351" s="1"/>
      <c r="X351" s="1"/>
      <c r="Y351" s="1"/>
      <c r="Z351" s="1"/>
      <c r="AA351" s="1"/>
      <c r="AB351" s="1"/>
    </row>
    <row x14ac:dyDescent="0.25" r="352" customHeight="1" ht="18.75">
      <c r="A352" s="5"/>
      <c r="B352" s="6"/>
      <c r="C352" s="6"/>
      <c r="D352" s="6"/>
      <c r="E352" s="6"/>
      <c r="F352" s="6"/>
      <c r="G352" s="6"/>
      <c r="H352" s="6"/>
      <c r="I352" s="6"/>
      <c r="J352" s="23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1"/>
      <c r="W352" s="1"/>
      <c r="X352" s="1"/>
      <c r="Y352" s="1"/>
      <c r="Z352" s="1"/>
      <c r="AA352" s="1"/>
      <c r="AB352" s="1"/>
    </row>
    <row x14ac:dyDescent="0.25" r="353" customHeight="1" ht="18.75">
      <c r="A353" s="5"/>
      <c r="B353" s="6"/>
      <c r="C353" s="6"/>
      <c r="D353" s="6"/>
      <c r="E353" s="6"/>
      <c r="F353" s="6"/>
      <c r="G353" s="6"/>
      <c r="H353" s="6"/>
      <c r="I353" s="6"/>
      <c r="J353" s="23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1"/>
      <c r="W353" s="1"/>
      <c r="X353" s="1"/>
      <c r="Y353" s="1"/>
      <c r="Z353" s="1"/>
      <c r="AA353" s="1"/>
      <c r="AB353" s="1"/>
    </row>
    <row x14ac:dyDescent="0.25" r="354" customHeight="1" ht="18.75">
      <c r="A354" s="5"/>
      <c r="B354" s="6"/>
      <c r="C354" s="6"/>
      <c r="D354" s="6"/>
      <c r="E354" s="6"/>
      <c r="F354" s="6"/>
      <c r="G354" s="6"/>
      <c r="H354" s="6"/>
      <c r="I354" s="6"/>
      <c r="J354" s="23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1"/>
      <c r="W354" s="1"/>
      <c r="X354" s="1"/>
      <c r="Y354" s="1"/>
      <c r="Z354" s="1"/>
      <c r="AA354" s="1"/>
      <c r="AB354" s="1"/>
    </row>
    <row x14ac:dyDescent="0.25" r="355" customHeight="1" ht="18.75">
      <c r="A355" s="5"/>
      <c r="B355" s="6"/>
      <c r="C355" s="6"/>
      <c r="D355" s="6"/>
      <c r="E355" s="6"/>
      <c r="F355" s="6"/>
      <c r="G355" s="6"/>
      <c r="H355" s="6"/>
      <c r="I355" s="6"/>
      <c r="J355" s="23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1"/>
      <c r="W355" s="1"/>
      <c r="X355" s="1"/>
      <c r="Y355" s="1"/>
      <c r="Z355" s="1"/>
      <c r="AA355" s="1"/>
      <c r="AB355" s="1"/>
    </row>
    <row x14ac:dyDescent="0.25" r="356" customHeight="1" ht="18.75">
      <c r="A356" s="5"/>
      <c r="B356" s="6"/>
      <c r="C356" s="6"/>
      <c r="D356" s="6"/>
      <c r="E356" s="6"/>
      <c r="F356" s="6"/>
      <c r="G356" s="6"/>
      <c r="H356" s="6"/>
      <c r="I356" s="6"/>
      <c r="J356" s="23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1"/>
      <c r="W356" s="1"/>
      <c r="X356" s="1"/>
      <c r="Y356" s="1"/>
      <c r="Z356" s="1"/>
      <c r="AA356" s="1"/>
      <c r="AB356" s="1"/>
    </row>
    <row x14ac:dyDescent="0.25" r="357" customHeight="1" ht="18.75">
      <c r="A357" s="5"/>
      <c r="B357" s="6"/>
      <c r="C357" s="6"/>
      <c r="D357" s="6"/>
      <c r="E357" s="6"/>
      <c r="F357" s="6"/>
      <c r="G357" s="6"/>
      <c r="H357" s="6"/>
      <c r="I357" s="6"/>
      <c r="J357" s="23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1"/>
      <c r="W357" s="1"/>
      <c r="X357" s="1"/>
      <c r="Y357" s="1"/>
      <c r="Z357" s="1"/>
      <c r="AA357" s="1"/>
      <c r="AB357" s="1"/>
    </row>
    <row x14ac:dyDescent="0.25" r="358" customHeight="1" ht="18.75">
      <c r="A358" s="5"/>
      <c r="B358" s="6"/>
      <c r="C358" s="6"/>
      <c r="D358" s="6"/>
      <c r="E358" s="6"/>
      <c r="F358" s="6"/>
      <c r="G358" s="6"/>
      <c r="H358" s="6"/>
      <c r="I358" s="6"/>
      <c r="J358" s="23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1"/>
      <c r="W358" s="1"/>
      <c r="X358" s="1"/>
      <c r="Y358" s="1"/>
      <c r="Z358" s="1"/>
      <c r="AA358" s="1"/>
      <c r="AB358" s="1"/>
    </row>
    <row x14ac:dyDescent="0.25" r="359" customHeight="1" ht="18.75">
      <c r="A359" s="5"/>
      <c r="B359" s="6"/>
      <c r="C359" s="6"/>
      <c r="D359" s="6"/>
      <c r="E359" s="6"/>
      <c r="F359" s="6"/>
      <c r="G359" s="6"/>
      <c r="H359" s="6"/>
      <c r="I359" s="6"/>
      <c r="J359" s="23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1"/>
      <c r="W359" s="1"/>
      <c r="X359" s="1"/>
      <c r="Y359" s="1"/>
      <c r="Z359" s="1"/>
      <c r="AA359" s="1"/>
      <c r="AB359" s="1"/>
    </row>
    <row x14ac:dyDescent="0.25" r="360" customHeight="1" ht="18.75">
      <c r="A360" s="5"/>
      <c r="B360" s="6"/>
      <c r="C360" s="6"/>
      <c r="D360" s="6"/>
      <c r="E360" s="47"/>
      <c r="F360" s="47"/>
      <c r="G360" s="47"/>
      <c r="H360" s="47"/>
      <c r="I360" s="47"/>
      <c r="J360" s="48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1"/>
      <c r="W360" s="1"/>
      <c r="X360" s="1"/>
      <c r="Y360" s="1"/>
      <c r="Z360" s="1"/>
      <c r="AA360" s="1"/>
      <c r="AB360" s="1"/>
    </row>
    <row x14ac:dyDescent="0.25" r="361" customHeight="1" ht="18.75">
      <c r="A361" s="5"/>
      <c r="B361" s="6"/>
      <c r="C361" s="6"/>
      <c r="D361" s="6"/>
      <c r="E361" s="6"/>
      <c r="F361" s="6"/>
      <c r="G361" s="6"/>
      <c r="H361" s="6"/>
      <c r="I361" s="6"/>
      <c r="J361" s="23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1"/>
      <c r="W361" s="1"/>
      <c r="X361" s="1"/>
      <c r="Y361" s="1"/>
      <c r="Z361" s="1"/>
      <c r="AA361" s="1"/>
      <c r="AB361" s="1"/>
    </row>
    <row x14ac:dyDescent="0.25" r="362" customHeight="1" ht="18.75">
      <c r="A362" s="5"/>
      <c r="B362" s="6"/>
      <c r="C362" s="6"/>
      <c r="D362" s="6"/>
      <c r="E362" s="6"/>
      <c r="F362" s="6"/>
      <c r="G362" s="6"/>
      <c r="H362" s="6"/>
      <c r="I362" s="6"/>
      <c r="J362" s="23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1"/>
      <c r="W362" s="1"/>
      <c r="X362" s="1"/>
      <c r="Y362" s="1"/>
      <c r="Z362" s="1"/>
      <c r="AA362" s="1"/>
      <c r="AB362" s="1"/>
    </row>
    <row x14ac:dyDescent="0.25" r="363" customHeight="1" ht="18.75">
      <c r="A363" s="5"/>
      <c r="B363" s="6"/>
      <c r="C363" s="6"/>
      <c r="D363" s="6"/>
      <c r="E363" s="6"/>
      <c r="F363" s="6"/>
      <c r="G363" s="6"/>
      <c r="H363" s="6"/>
      <c r="I363" s="6"/>
      <c r="J363" s="23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1"/>
      <c r="W363" s="1"/>
      <c r="X363" s="1"/>
      <c r="Y363" s="1"/>
      <c r="Z363" s="1"/>
      <c r="AA363" s="1"/>
      <c r="AB363" s="1"/>
    </row>
    <row x14ac:dyDescent="0.25" r="364" customHeight="1" ht="18.75">
      <c r="A364" s="5"/>
      <c r="B364" s="6"/>
      <c r="C364" s="6"/>
      <c r="D364" s="6"/>
      <c r="E364" s="6"/>
      <c r="F364" s="6"/>
      <c r="G364" s="6"/>
      <c r="H364" s="6"/>
      <c r="I364" s="6"/>
      <c r="J364" s="23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1"/>
      <c r="W364" s="1"/>
      <c r="X364" s="1"/>
      <c r="Y364" s="1"/>
      <c r="Z364" s="1"/>
      <c r="AA364" s="1"/>
      <c r="AB364" s="1"/>
    </row>
    <row x14ac:dyDescent="0.25" r="365" customHeight="1" ht="18.75">
      <c r="A365" s="5"/>
      <c r="B365" s="6"/>
      <c r="C365" s="6"/>
      <c r="D365" s="6"/>
      <c r="E365" s="6"/>
      <c r="F365" s="6"/>
      <c r="G365" s="6"/>
      <c r="H365" s="6"/>
      <c r="I365" s="6"/>
      <c r="J365" s="23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1"/>
      <c r="W365" s="1"/>
      <c r="X365" s="1"/>
      <c r="Y365" s="1"/>
      <c r="Z365" s="1"/>
      <c r="AA365" s="1"/>
      <c r="AB365" s="1"/>
    </row>
    <row x14ac:dyDescent="0.25" r="366" customHeight="1" ht="18.75">
      <c r="A366" s="5"/>
      <c r="B366" s="6"/>
      <c r="C366" s="6"/>
      <c r="D366" s="6"/>
      <c r="E366" s="6"/>
      <c r="F366" s="6"/>
      <c r="G366" s="6"/>
      <c r="H366" s="6"/>
      <c r="I366" s="6"/>
      <c r="J366" s="23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1"/>
      <c r="W366" s="1"/>
      <c r="X366" s="1"/>
      <c r="Y366" s="1"/>
      <c r="Z366" s="1"/>
      <c r="AA366" s="1"/>
      <c r="AB366" s="1"/>
    </row>
    <row x14ac:dyDescent="0.25" r="367" customHeight="1" ht="18.75">
      <c r="A367" s="5"/>
      <c r="B367" s="6"/>
      <c r="C367" s="6"/>
      <c r="D367" s="6"/>
      <c r="E367" s="6"/>
      <c r="F367" s="6"/>
      <c r="G367" s="6"/>
      <c r="H367" s="6"/>
      <c r="I367" s="6"/>
      <c r="J367" s="23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1"/>
      <c r="W367" s="1"/>
      <c r="X367" s="1"/>
      <c r="Y367" s="1"/>
      <c r="Z367" s="1"/>
      <c r="AA367" s="1"/>
      <c r="AB367" s="1"/>
    </row>
    <row x14ac:dyDescent="0.25" r="368" customHeight="1" ht="18.75">
      <c r="A368" s="5"/>
      <c r="B368" s="6"/>
      <c r="C368" s="6"/>
      <c r="D368" s="6"/>
      <c r="E368" s="6"/>
      <c r="F368" s="6"/>
      <c r="G368" s="6"/>
      <c r="H368" s="6"/>
      <c r="I368" s="6"/>
      <c r="J368" s="23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1"/>
      <c r="W368" s="1"/>
      <c r="X368" s="1"/>
      <c r="Y368" s="1"/>
      <c r="Z368" s="1"/>
      <c r="AA368" s="1"/>
      <c r="AB368" s="1"/>
    </row>
    <row x14ac:dyDescent="0.25" r="369" customHeight="1" ht="18.75">
      <c r="A369" s="5"/>
      <c r="B369" s="6"/>
      <c r="C369" s="6"/>
      <c r="D369" s="6"/>
      <c r="E369" s="6"/>
      <c r="F369" s="6"/>
      <c r="G369" s="6"/>
      <c r="H369" s="6"/>
      <c r="I369" s="6"/>
      <c r="J369" s="23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1"/>
      <c r="W369" s="1"/>
      <c r="X369" s="1"/>
      <c r="Y369" s="1"/>
      <c r="Z369" s="1"/>
      <c r="AA369" s="1"/>
      <c r="AB369" s="1"/>
    </row>
    <row x14ac:dyDescent="0.25" r="370" customHeight="1" ht="18.75">
      <c r="A370" s="5"/>
      <c r="B370" s="6"/>
      <c r="C370" s="6"/>
      <c r="D370" s="6"/>
      <c r="E370" s="6"/>
      <c r="F370" s="6"/>
      <c r="G370" s="6"/>
      <c r="H370" s="6"/>
      <c r="I370" s="6"/>
      <c r="J370" s="23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1"/>
      <c r="W370" s="1"/>
      <c r="X370" s="1"/>
      <c r="Y370" s="1"/>
      <c r="Z370" s="1"/>
      <c r="AA370" s="1"/>
      <c r="AB370" s="1"/>
    </row>
    <row x14ac:dyDescent="0.25" r="371" customHeight="1" ht="18.75">
      <c r="A371" s="5"/>
      <c r="B371" s="6"/>
      <c r="C371" s="6"/>
      <c r="D371" s="6"/>
      <c r="E371" s="6"/>
      <c r="F371" s="6"/>
      <c r="G371" s="6"/>
      <c r="H371" s="6"/>
      <c r="I371" s="6"/>
      <c r="J371" s="23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1"/>
      <c r="W371" s="1"/>
      <c r="X371" s="1"/>
      <c r="Y371" s="1"/>
      <c r="Z371" s="1"/>
      <c r="AA371" s="1"/>
      <c r="AB371" s="1"/>
    </row>
    <row x14ac:dyDescent="0.25" r="372" customHeight="1" ht="18.75">
      <c r="A372" s="5"/>
      <c r="B372" s="6"/>
      <c r="C372" s="6"/>
      <c r="D372" s="6"/>
      <c r="E372" s="6"/>
      <c r="F372" s="6"/>
      <c r="G372" s="6"/>
      <c r="H372" s="6"/>
      <c r="I372" s="6"/>
      <c r="J372" s="23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1"/>
      <c r="W372" s="1"/>
      <c r="X372" s="1"/>
      <c r="Y372" s="1"/>
      <c r="Z372" s="1"/>
      <c r="AA372" s="1"/>
      <c r="AB372" s="1"/>
    </row>
    <row x14ac:dyDescent="0.25" r="373" customHeight="1" ht="18.75">
      <c r="A373" s="5"/>
      <c r="B373" s="6"/>
      <c r="C373" s="6"/>
      <c r="D373" s="6"/>
      <c r="E373" s="6"/>
      <c r="F373" s="6"/>
      <c r="G373" s="6"/>
      <c r="H373" s="6"/>
      <c r="I373" s="6"/>
      <c r="J373" s="23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1"/>
      <c r="W373" s="1"/>
      <c r="X373" s="1"/>
      <c r="Y373" s="1"/>
      <c r="Z373" s="1"/>
      <c r="AA373" s="1"/>
      <c r="AB373" s="1"/>
    </row>
    <row x14ac:dyDescent="0.25" r="374" customHeight="1" ht="18.75">
      <c r="A374" s="5"/>
      <c r="B374" s="6"/>
      <c r="C374" s="6"/>
      <c r="D374" s="6"/>
      <c r="E374" s="6"/>
      <c r="F374" s="6"/>
      <c r="G374" s="6"/>
      <c r="H374" s="6"/>
      <c r="I374" s="6"/>
      <c r="J374" s="23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1"/>
      <c r="W374" s="1"/>
      <c r="X374" s="1"/>
      <c r="Y374" s="1"/>
      <c r="Z374" s="1"/>
      <c r="AA374" s="1"/>
      <c r="AB374" s="1"/>
    </row>
    <row x14ac:dyDescent="0.25" r="375" customHeight="1" ht="18.75">
      <c r="A375" s="5"/>
      <c r="B375" s="6"/>
      <c r="C375" s="6"/>
      <c r="D375" s="6"/>
      <c r="E375" s="6"/>
      <c r="F375" s="6"/>
      <c r="G375" s="6"/>
      <c r="H375" s="6"/>
      <c r="I375" s="6"/>
      <c r="J375" s="23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1"/>
      <c r="W375" s="1"/>
      <c r="X375" s="1"/>
      <c r="Y375" s="1"/>
      <c r="Z375" s="1"/>
      <c r="AA375" s="1"/>
      <c r="AB375" s="1"/>
    </row>
    <row x14ac:dyDescent="0.25" r="376" customHeight="1" ht="18.75">
      <c r="A376" s="5"/>
      <c r="B376" s="6"/>
      <c r="C376" s="6"/>
      <c r="D376" s="6"/>
      <c r="E376" s="6"/>
      <c r="F376" s="6"/>
      <c r="G376" s="6"/>
      <c r="H376" s="6"/>
      <c r="I376" s="6"/>
      <c r="J376" s="23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1"/>
      <c r="W376" s="1"/>
      <c r="X376" s="1"/>
      <c r="Y376" s="1"/>
      <c r="Z376" s="1"/>
      <c r="AA376" s="1"/>
      <c r="AB376" s="1"/>
    </row>
    <row x14ac:dyDescent="0.25" r="377" customHeight="1" ht="18.75">
      <c r="A377" s="5"/>
      <c r="B377" s="6"/>
      <c r="C377" s="6"/>
      <c r="D377" s="6"/>
      <c r="E377" s="6"/>
      <c r="F377" s="6"/>
      <c r="G377" s="6"/>
      <c r="H377" s="6"/>
      <c r="I377" s="6"/>
      <c r="J377" s="23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1"/>
      <c r="W377" s="1"/>
      <c r="X377" s="1"/>
      <c r="Y377" s="1"/>
      <c r="Z377" s="1"/>
      <c r="AA377" s="1"/>
      <c r="AB377" s="1"/>
    </row>
    <row x14ac:dyDescent="0.25" r="378" customHeight="1" ht="18.75">
      <c r="A378" s="5"/>
      <c r="B378" s="6"/>
      <c r="C378" s="6"/>
      <c r="D378" s="6"/>
      <c r="E378" s="6"/>
      <c r="F378" s="6"/>
      <c r="G378" s="6"/>
      <c r="H378" s="6"/>
      <c r="I378" s="6"/>
      <c r="J378" s="23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1"/>
      <c r="W378" s="1"/>
      <c r="X378" s="1"/>
      <c r="Y378" s="1"/>
      <c r="Z378" s="1"/>
      <c r="AA378" s="1"/>
      <c r="AB378" s="1"/>
    </row>
    <row x14ac:dyDescent="0.25" r="379" customHeight="1" ht="18.75">
      <c r="A379" s="5"/>
      <c r="B379" s="6"/>
      <c r="C379" s="6"/>
      <c r="D379" s="6"/>
      <c r="E379" s="6"/>
      <c r="F379" s="6"/>
      <c r="G379" s="6"/>
      <c r="H379" s="6"/>
      <c r="I379" s="6"/>
      <c r="J379" s="23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1"/>
      <c r="W379" s="1"/>
      <c r="X379" s="1"/>
      <c r="Y379" s="1"/>
      <c r="Z379" s="1"/>
      <c r="AA379" s="1"/>
      <c r="AB379" s="1"/>
    </row>
    <row x14ac:dyDescent="0.25" r="380" customHeight="1" ht="18.75">
      <c r="A380" s="5"/>
      <c r="B380" s="6"/>
      <c r="C380" s="6"/>
      <c r="D380" s="6"/>
      <c r="E380" s="6"/>
      <c r="F380" s="6"/>
      <c r="G380" s="6"/>
      <c r="H380" s="6"/>
      <c r="I380" s="6"/>
      <c r="J380" s="23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1"/>
      <c r="W380" s="1"/>
      <c r="X380" s="1"/>
      <c r="Y380" s="1"/>
      <c r="Z380" s="1"/>
      <c r="AA380" s="1"/>
      <c r="AB380" s="1"/>
    </row>
    <row x14ac:dyDescent="0.25" r="381" customHeight="1" ht="18.75">
      <c r="A381" s="5"/>
      <c r="B381" s="6"/>
      <c r="C381" s="6"/>
      <c r="D381" s="6"/>
      <c r="E381" s="6"/>
      <c r="F381" s="6"/>
      <c r="G381" s="6"/>
      <c r="H381" s="6"/>
      <c r="I381" s="6"/>
      <c r="J381" s="23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1"/>
      <c r="W381" s="1"/>
      <c r="X381" s="1"/>
      <c r="Y381" s="1"/>
      <c r="Z381" s="1"/>
      <c r="AA381" s="1"/>
      <c r="AB381" s="1"/>
    </row>
    <row x14ac:dyDescent="0.25" r="382" customHeight="1" ht="18.75">
      <c r="A382" s="5"/>
      <c r="B382" s="6"/>
      <c r="C382" s="6"/>
      <c r="D382" s="6"/>
      <c r="E382" s="6"/>
      <c r="F382" s="6"/>
      <c r="G382" s="6"/>
      <c r="H382" s="6"/>
      <c r="I382" s="6"/>
      <c r="J382" s="23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1"/>
      <c r="W382" s="1"/>
      <c r="X382" s="1"/>
      <c r="Y382" s="1"/>
      <c r="Z382" s="1"/>
      <c r="AA382" s="1"/>
      <c r="AB382" s="1"/>
    </row>
    <row x14ac:dyDescent="0.25" r="383" customHeight="1" ht="18.75">
      <c r="A383" s="5"/>
      <c r="B383" s="6"/>
      <c r="C383" s="6"/>
      <c r="D383" s="6"/>
      <c r="E383" s="6"/>
      <c r="F383" s="6"/>
      <c r="G383" s="6"/>
      <c r="H383" s="6"/>
      <c r="I383" s="6"/>
      <c r="J383" s="23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1"/>
      <c r="W383" s="1"/>
      <c r="X383" s="1"/>
      <c r="Y383" s="1"/>
      <c r="Z383" s="1"/>
      <c r="AA383" s="1"/>
      <c r="AB383" s="1"/>
    </row>
    <row x14ac:dyDescent="0.25" r="384" customHeight="1" ht="18.75">
      <c r="A384" s="5"/>
      <c r="B384" s="6"/>
      <c r="C384" s="6"/>
      <c r="D384" s="6"/>
      <c r="E384" s="6"/>
      <c r="F384" s="6"/>
      <c r="G384" s="6"/>
      <c r="H384" s="6"/>
      <c r="I384" s="6"/>
      <c r="J384" s="23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1"/>
      <c r="W384" s="1"/>
      <c r="X384" s="1"/>
      <c r="Y384" s="1"/>
      <c r="Z384" s="1"/>
      <c r="AA384" s="1"/>
      <c r="AB384" s="1"/>
    </row>
    <row x14ac:dyDescent="0.25" r="385" customHeight="1" ht="18.75">
      <c r="A385" s="5"/>
      <c r="B385" s="6"/>
      <c r="C385" s="6"/>
      <c r="D385" s="6"/>
      <c r="E385" s="6"/>
      <c r="F385" s="6"/>
      <c r="G385" s="6"/>
      <c r="H385" s="6"/>
      <c r="I385" s="6"/>
      <c r="J385" s="23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1"/>
      <c r="W385" s="1"/>
      <c r="X385" s="1"/>
      <c r="Y385" s="1"/>
      <c r="Z385" s="1"/>
      <c r="AA385" s="1"/>
      <c r="AB385" s="1"/>
    </row>
    <row x14ac:dyDescent="0.25" r="386" customHeight="1" ht="18.75">
      <c r="A386" s="5"/>
      <c r="B386" s="6"/>
      <c r="C386" s="6"/>
      <c r="D386" s="6"/>
      <c r="E386" s="6"/>
      <c r="F386" s="6"/>
      <c r="G386" s="6"/>
      <c r="H386" s="6"/>
      <c r="I386" s="6"/>
      <c r="J386" s="23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1"/>
      <c r="W386" s="1"/>
      <c r="X386" s="1"/>
      <c r="Y386" s="1"/>
      <c r="Z386" s="1"/>
      <c r="AA386" s="1"/>
      <c r="AB386" s="1"/>
    </row>
    <row x14ac:dyDescent="0.25" r="387" customHeight="1" ht="18.75">
      <c r="A387" s="5"/>
      <c r="B387" s="6"/>
      <c r="C387" s="6"/>
      <c r="D387" s="6"/>
      <c r="E387" s="6"/>
      <c r="F387" s="6"/>
      <c r="G387" s="6"/>
      <c r="H387" s="6"/>
      <c r="I387" s="6"/>
      <c r="J387" s="23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1"/>
      <c r="W387" s="1"/>
      <c r="X387" s="1"/>
      <c r="Y387" s="1"/>
      <c r="Z387" s="1"/>
      <c r="AA387" s="1"/>
      <c r="AB387" s="1"/>
    </row>
    <row x14ac:dyDescent="0.25" r="388" customHeight="1" ht="18.75">
      <c r="A388" s="5"/>
      <c r="B388" s="6"/>
      <c r="C388" s="6"/>
      <c r="D388" s="6"/>
      <c r="E388" s="6"/>
      <c r="F388" s="6"/>
      <c r="G388" s="6"/>
      <c r="H388" s="6"/>
      <c r="I388" s="6"/>
      <c r="J388" s="23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1"/>
      <c r="W388" s="1"/>
      <c r="X388" s="1"/>
      <c r="Y388" s="1"/>
      <c r="Z388" s="1"/>
      <c r="AA388" s="1"/>
      <c r="AB388" s="1"/>
    </row>
    <row x14ac:dyDescent="0.25" r="389" customHeight="1" ht="18.75">
      <c r="A389" s="5"/>
      <c r="B389" s="6"/>
      <c r="C389" s="6"/>
      <c r="D389" s="6"/>
      <c r="E389" s="6"/>
      <c r="F389" s="6"/>
      <c r="G389" s="6"/>
      <c r="H389" s="6"/>
      <c r="I389" s="6"/>
      <c r="J389" s="23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1"/>
      <c r="W389" s="1"/>
      <c r="X389" s="1"/>
      <c r="Y389" s="1"/>
      <c r="Z389" s="1"/>
      <c r="AA389" s="1"/>
      <c r="AB389" s="1"/>
    </row>
    <row x14ac:dyDescent="0.25" r="390" customHeight="1" ht="18.75">
      <c r="A390" s="5"/>
      <c r="B390" s="6"/>
      <c r="C390" s="6"/>
      <c r="D390" s="6"/>
      <c r="E390" s="6"/>
      <c r="F390" s="6"/>
      <c r="G390" s="6"/>
      <c r="H390" s="6"/>
      <c r="I390" s="6"/>
      <c r="J390" s="23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1"/>
      <c r="W390" s="1"/>
      <c r="X390" s="1"/>
      <c r="Y390" s="1"/>
      <c r="Z390" s="1"/>
      <c r="AA390" s="1"/>
      <c r="AB390" s="1"/>
    </row>
    <row x14ac:dyDescent="0.25" r="391" customHeight="1" ht="18.75">
      <c r="A391" s="5"/>
      <c r="B391" s="6"/>
      <c r="C391" s="6"/>
      <c r="D391" s="6"/>
      <c r="E391" s="6"/>
      <c r="F391" s="6"/>
      <c r="G391" s="6"/>
      <c r="H391" s="6"/>
      <c r="I391" s="6"/>
      <c r="J391" s="23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1"/>
      <c r="W391" s="1"/>
      <c r="X391" s="1"/>
      <c r="Y391" s="1"/>
      <c r="Z391" s="1"/>
      <c r="AA391" s="1"/>
      <c r="AB391" s="1"/>
    </row>
    <row x14ac:dyDescent="0.25" r="392" customHeight="1" ht="18.75">
      <c r="A392" s="5"/>
      <c r="B392" s="6"/>
      <c r="C392" s="6"/>
      <c r="D392" s="6"/>
      <c r="E392" s="6"/>
      <c r="F392" s="6"/>
      <c r="G392" s="6"/>
      <c r="H392" s="6"/>
      <c r="I392" s="6"/>
      <c r="J392" s="23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1"/>
      <c r="W392" s="1"/>
      <c r="X392" s="1"/>
      <c r="Y392" s="1"/>
      <c r="Z392" s="1"/>
      <c r="AA392" s="1"/>
      <c r="AB392" s="1"/>
    </row>
    <row x14ac:dyDescent="0.25" r="393" customHeight="1" ht="18.75">
      <c r="A393" s="5"/>
      <c r="B393" s="6"/>
      <c r="C393" s="6"/>
      <c r="D393" s="6"/>
      <c r="E393" s="6"/>
      <c r="F393" s="6"/>
      <c r="G393" s="6"/>
      <c r="H393" s="6"/>
      <c r="I393" s="6"/>
      <c r="J393" s="23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1"/>
      <c r="W393" s="1"/>
      <c r="X393" s="1"/>
      <c r="Y393" s="1"/>
      <c r="Z393" s="1"/>
      <c r="AA393" s="1"/>
      <c r="AB393" s="1"/>
    </row>
    <row x14ac:dyDescent="0.25" r="394" customHeight="1" ht="18.75">
      <c r="A394" s="5"/>
      <c r="B394" s="6"/>
      <c r="C394" s="6"/>
      <c r="D394" s="6"/>
      <c r="E394" s="6"/>
      <c r="F394" s="6"/>
      <c r="G394" s="6"/>
      <c r="H394" s="6"/>
      <c r="I394" s="6"/>
      <c r="J394" s="23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1"/>
      <c r="W394" s="1"/>
      <c r="X394" s="1"/>
      <c r="Y394" s="1"/>
      <c r="Z394" s="1"/>
      <c r="AA394" s="1"/>
      <c r="AB394" s="1"/>
    </row>
    <row x14ac:dyDescent="0.25" r="395" customHeight="1" ht="18.75">
      <c r="A395" s="5"/>
      <c r="B395" s="6"/>
      <c r="C395" s="6"/>
      <c r="D395" s="6"/>
      <c r="E395" s="6"/>
      <c r="F395" s="6"/>
      <c r="G395" s="6"/>
      <c r="H395" s="6"/>
      <c r="I395" s="6"/>
      <c r="J395" s="23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1"/>
      <c r="W395" s="1"/>
      <c r="X395" s="1"/>
      <c r="Y395" s="1"/>
      <c r="Z395" s="1"/>
      <c r="AA395" s="1"/>
      <c r="AB395" s="1"/>
    </row>
    <row x14ac:dyDescent="0.25" r="396" customHeight="1" ht="18.75">
      <c r="A396" s="5"/>
      <c r="B396" s="6"/>
      <c r="C396" s="6"/>
      <c r="D396" s="6"/>
      <c r="E396" s="6"/>
      <c r="F396" s="6"/>
      <c r="G396" s="6"/>
      <c r="H396" s="6"/>
      <c r="I396" s="6"/>
      <c r="J396" s="23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1"/>
      <c r="W396" s="1"/>
      <c r="X396" s="1"/>
      <c r="Y396" s="1"/>
      <c r="Z396" s="1"/>
      <c r="AA396" s="1"/>
      <c r="AB396" s="1"/>
    </row>
    <row x14ac:dyDescent="0.25" r="397" customHeight="1" ht="18.75">
      <c r="A397" s="5"/>
      <c r="B397" s="6"/>
      <c r="C397" s="6"/>
      <c r="D397" s="6"/>
      <c r="E397" s="6"/>
      <c r="F397" s="6"/>
      <c r="G397" s="6"/>
      <c r="H397" s="6"/>
      <c r="I397" s="6"/>
      <c r="J397" s="23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1"/>
      <c r="W397" s="1"/>
      <c r="X397" s="1"/>
      <c r="Y397" s="1"/>
      <c r="Z397" s="1"/>
      <c r="AA397" s="1"/>
      <c r="AB397" s="1"/>
    </row>
    <row x14ac:dyDescent="0.25" r="398" customHeight="1" ht="18.75">
      <c r="A398" s="5"/>
      <c r="B398" s="6"/>
      <c r="C398" s="6"/>
      <c r="D398" s="6"/>
      <c r="E398" s="6"/>
      <c r="F398" s="6"/>
      <c r="G398" s="6"/>
      <c r="H398" s="6"/>
      <c r="I398" s="6"/>
      <c r="J398" s="23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1"/>
      <c r="W398" s="1"/>
      <c r="X398" s="1"/>
      <c r="Y398" s="1"/>
      <c r="Z398" s="1"/>
      <c r="AA398" s="1"/>
      <c r="AB398" s="1"/>
    </row>
    <row x14ac:dyDescent="0.25" r="399" customHeight="1" ht="18.75">
      <c r="A399" s="5"/>
      <c r="B399" s="6"/>
      <c r="C399" s="6"/>
      <c r="D399" s="6"/>
      <c r="E399" s="6"/>
      <c r="F399" s="6"/>
      <c r="G399" s="6"/>
      <c r="H399" s="6"/>
      <c r="I399" s="6"/>
      <c r="J399" s="23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1"/>
      <c r="W399" s="1"/>
      <c r="X399" s="1"/>
      <c r="Y399" s="1"/>
      <c r="Z399" s="1"/>
      <c r="AA399" s="1"/>
      <c r="AB399" s="1"/>
    </row>
    <row x14ac:dyDescent="0.25" r="400" customHeight="1" ht="18.75">
      <c r="A400" s="5"/>
      <c r="B400" s="6"/>
      <c r="C400" s="6"/>
      <c r="D400" s="6"/>
      <c r="E400" s="6"/>
      <c r="F400" s="6"/>
      <c r="G400" s="6"/>
      <c r="H400" s="6"/>
      <c r="I400" s="6"/>
      <c r="J400" s="23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1"/>
      <c r="W400" s="1"/>
      <c r="X400" s="1"/>
      <c r="Y400" s="1"/>
      <c r="Z400" s="1"/>
      <c r="AA400" s="1"/>
      <c r="AB400" s="1"/>
    </row>
    <row x14ac:dyDescent="0.25" r="401" customHeight="1" ht="18.75">
      <c r="A401" s="5"/>
      <c r="B401" s="47"/>
      <c r="C401" s="6"/>
      <c r="D401" s="6"/>
      <c r="E401" s="6"/>
      <c r="F401" s="6"/>
      <c r="G401" s="6"/>
      <c r="H401" s="6"/>
      <c r="I401" s="6"/>
      <c r="J401" s="23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1"/>
      <c r="W401" s="1"/>
      <c r="X401" s="1"/>
      <c r="Y401" s="1"/>
      <c r="Z401" s="1"/>
      <c r="AA401" s="1"/>
      <c r="AB401" s="1"/>
    </row>
    <row x14ac:dyDescent="0.25" r="402" customHeight="1" ht="18.75">
      <c r="A402" s="48"/>
      <c r="B402" s="6"/>
      <c r="C402" s="6"/>
      <c r="D402" s="6"/>
      <c r="E402" s="6"/>
      <c r="F402" s="6"/>
      <c r="G402" s="6"/>
      <c r="H402" s="6"/>
      <c r="I402" s="6"/>
      <c r="J402" s="23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1"/>
      <c r="W402" s="1"/>
      <c r="X402" s="1"/>
      <c r="Y402" s="1"/>
      <c r="Z402" s="1"/>
      <c r="AA402" s="1"/>
      <c r="AB402" s="1"/>
    </row>
    <row x14ac:dyDescent="0.25" r="403" customHeight="1" ht="18.75">
      <c r="A403" s="5"/>
      <c r="B403" s="6"/>
      <c r="C403" s="6"/>
      <c r="D403" s="6"/>
      <c r="E403" s="6"/>
      <c r="F403" s="6"/>
      <c r="G403" s="6"/>
      <c r="H403" s="6"/>
      <c r="I403" s="6"/>
      <c r="J403" s="23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1"/>
      <c r="W403" s="1"/>
      <c r="X403" s="1"/>
      <c r="Y403" s="1"/>
      <c r="Z403" s="1"/>
      <c r="AA403" s="1"/>
      <c r="AB403" s="1"/>
    </row>
    <row x14ac:dyDescent="0.25" r="404" customHeight="1" ht="18.75">
      <c r="A404" s="5"/>
      <c r="B404" s="6"/>
      <c r="C404" s="6"/>
      <c r="D404" s="6"/>
      <c r="E404" s="6"/>
      <c r="F404" s="6"/>
      <c r="G404" s="6"/>
      <c r="H404" s="6"/>
      <c r="I404" s="6"/>
      <c r="J404" s="23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1"/>
      <c r="W404" s="1"/>
      <c r="X404" s="1"/>
      <c r="Y404" s="1"/>
      <c r="Z404" s="1"/>
      <c r="AA404" s="1"/>
      <c r="AB404" s="1"/>
    </row>
    <row x14ac:dyDescent="0.25" r="405" customHeight="1" ht="18.75">
      <c r="A405" s="5"/>
      <c r="B405" s="6"/>
      <c r="C405" s="6"/>
      <c r="D405" s="6"/>
      <c r="E405" s="6"/>
      <c r="F405" s="6"/>
      <c r="G405" s="6"/>
      <c r="H405" s="6"/>
      <c r="I405" s="6"/>
      <c r="J405" s="23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1"/>
      <c r="W405" s="1"/>
      <c r="X405" s="1"/>
      <c r="Y405" s="1"/>
      <c r="Z405" s="1"/>
      <c r="AA405" s="1"/>
      <c r="AB405" s="1"/>
    </row>
    <row x14ac:dyDescent="0.25" r="406" customHeight="1" ht="18.75">
      <c r="A406" s="5"/>
      <c r="B406" s="6"/>
      <c r="C406" s="6"/>
      <c r="D406" s="6"/>
      <c r="E406" s="6"/>
      <c r="F406" s="6"/>
      <c r="G406" s="6"/>
      <c r="H406" s="6"/>
      <c r="I406" s="6"/>
      <c r="J406" s="23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1"/>
      <c r="W406" s="1"/>
      <c r="X406" s="1"/>
      <c r="Y406" s="1"/>
      <c r="Z406" s="1"/>
      <c r="AA406" s="1"/>
      <c r="AB406" s="1"/>
    </row>
    <row x14ac:dyDescent="0.25" r="407" customHeight="1" ht="18.75">
      <c r="A407" s="5"/>
      <c r="B407" s="6"/>
      <c r="C407" s="6"/>
      <c r="D407" s="6"/>
      <c r="E407" s="6"/>
      <c r="F407" s="6"/>
      <c r="G407" s="6"/>
      <c r="H407" s="6"/>
      <c r="I407" s="6"/>
      <c r="J407" s="23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1"/>
      <c r="W407" s="1"/>
      <c r="X407" s="1"/>
      <c r="Y407" s="1"/>
      <c r="Z407" s="1"/>
      <c r="AA407" s="1"/>
      <c r="AB407" s="1"/>
    </row>
    <row x14ac:dyDescent="0.25" r="408" customHeight="1" ht="18.75">
      <c r="A408" s="5"/>
      <c r="B408" s="47"/>
      <c r="C408" s="6"/>
      <c r="D408" s="6"/>
      <c r="E408" s="6"/>
      <c r="F408" s="6"/>
      <c r="G408" s="6"/>
      <c r="H408" s="6"/>
      <c r="I408" s="6"/>
      <c r="J408" s="23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1"/>
      <c r="W408" s="1"/>
      <c r="X408" s="1"/>
      <c r="Y408" s="1"/>
      <c r="Z408" s="1"/>
      <c r="AA408" s="1"/>
      <c r="AB408" s="1"/>
    </row>
    <row x14ac:dyDescent="0.25" r="409" customHeight="1" ht="18.75">
      <c r="A409" s="5"/>
      <c r="B409" s="6"/>
      <c r="C409" s="6"/>
      <c r="D409" s="6"/>
      <c r="E409" s="6"/>
      <c r="F409" s="6"/>
      <c r="G409" s="6"/>
      <c r="H409" s="6"/>
      <c r="I409" s="6"/>
      <c r="J409" s="23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1"/>
      <c r="W409" s="1"/>
      <c r="X409" s="1"/>
      <c r="Y409" s="1"/>
      <c r="Z409" s="1"/>
      <c r="AA409" s="1"/>
      <c r="AB409" s="1"/>
    </row>
    <row x14ac:dyDescent="0.25" r="410" customHeight="1" ht="18.75">
      <c r="A410" s="5"/>
      <c r="B410" s="6"/>
      <c r="C410" s="6"/>
      <c r="D410" s="6"/>
      <c r="E410" s="6"/>
      <c r="F410" s="6"/>
      <c r="G410" s="6"/>
      <c r="H410" s="6"/>
      <c r="I410" s="6"/>
      <c r="J410" s="23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1"/>
      <c r="W410" s="1"/>
      <c r="X410" s="1"/>
      <c r="Y410" s="1"/>
      <c r="Z410" s="1"/>
      <c r="AA410" s="1"/>
      <c r="AB410" s="1"/>
    </row>
    <row x14ac:dyDescent="0.25" r="411" customHeight="1" ht="18.75">
      <c r="A411" s="5"/>
      <c r="B411" s="6"/>
      <c r="C411" s="6"/>
      <c r="D411" s="6"/>
      <c r="E411" s="6"/>
      <c r="F411" s="6"/>
      <c r="G411" s="6"/>
      <c r="H411" s="6"/>
      <c r="I411" s="6"/>
      <c r="J411" s="23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1"/>
      <c r="W411" s="1"/>
      <c r="X411" s="1"/>
      <c r="Y411" s="1"/>
      <c r="Z411" s="1"/>
      <c r="AA411" s="1"/>
      <c r="AB411" s="1"/>
    </row>
    <row x14ac:dyDescent="0.25" r="412" customHeight="1" ht="18.75">
      <c r="A412" s="5"/>
      <c r="B412" s="6"/>
      <c r="C412" s="6"/>
      <c r="D412" s="6"/>
      <c r="E412" s="6"/>
      <c r="F412" s="6"/>
      <c r="G412" s="6"/>
      <c r="H412" s="6"/>
      <c r="I412" s="6"/>
      <c r="J412" s="23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1"/>
      <c r="W412" s="1"/>
      <c r="X412" s="1"/>
      <c r="Y412" s="1"/>
      <c r="Z412" s="1"/>
      <c r="AA412" s="1"/>
      <c r="AB412" s="1"/>
    </row>
    <row x14ac:dyDescent="0.25" r="413" customHeight="1" ht="18.75">
      <c r="A413" s="5"/>
      <c r="B413" s="6"/>
      <c r="C413" s="6"/>
      <c r="D413" s="6"/>
      <c r="E413" s="6"/>
      <c r="F413" s="6"/>
      <c r="G413" s="6"/>
      <c r="H413" s="6"/>
      <c r="I413" s="6"/>
      <c r="J413" s="23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1"/>
      <c r="W413" s="1"/>
      <c r="X413" s="1"/>
      <c r="Y413" s="1"/>
      <c r="Z413" s="1"/>
      <c r="AA413" s="1"/>
      <c r="AB413" s="1"/>
    </row>
    <row x14ac:dyDescent="0.25" r="414" customHeight="1" ht="18.75">
      <c r="A414" s="5"/>
      <c r="B414" s="6"/>
      <c r="C414" s="6"/>
      <c r="D414" s="6"/>
      <c r="E414" s="6"/>
      <c r="F414" s="6"/>
      <c r="G414" s="6"/>
      <c r="H414" s="6"/>
      <c r="I414" s="6"/>
      <c r="J414" s="23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1"/>
      <c r="W414" s="1"/>
      <c r="X414" s="1"/>
      <c r="Y414" s="1"/>
      <c r="Z414" s="1"/>
      <c r="AA414" s="1"/>
      <c r="AB414" s="1"/>
    </row>
    <row x14ac:dyDescent="0.25" r="415" customHeight="1" ht="18.75">
      <c r="A415" s="5"/>
      <c r="B415" s="47"/>
      <c r="C415" s="6"/>
      <c r="D415" s="6"/>
      <c r="E415" s="6"/>
      <c r="F415" s="6"/>
      <c r="G415" s="6"/>
      <c r="H415" s="6"/>
      <c r="I415" s="6"/>
      <c r="J415" s="23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1"/>
      <c r="W415" s="1"/>
      <c r="X415" s="1"/>
      <c r="Y415" s="1"/>
      <c r="Z415" s="1"/>
      <c r="AA415" s="1"/>
      <c r="AB415" s="1"/>
    </row>
    <row x14ac:dyDescent="0.25" r="416" customHeight="1" ht="18.75">
      <c r="A416" s="48"/>
      <c r="B416" s="6"/>
      <c r="C416" s="6"/>
      <c r="D416" s="6"/>
      <c r="E416" s="6"/>
      <c r="F416" s="6"/>
      <c r="G416" s="6"/>
      <c r="H416" s="6"/>
      <c r="I416" s="6"/>
      <c r="J416" s="23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1"/>
      <c r="W416" s="1"/>
      <c r="X416" s="1"/>
      <c r="Y416" s="1"/>
      <c r="Z416" s="1"/>
      <c r="AA416" s="1"/>
      <c r="AB416" s="1"/>
    </row>
    <row x14ac:dyDescent="0.25" r="417" customHeight="1" ht="18.75">
      <c r="A417" s="5"/>
      <c r="B417" s="6"/>
      <c r="C417" s="6"/>
      <c r="D417" s="6"/>
      <c r="E417" s="6"/>
      <c r="F417" s="6"/>
      <c r="G417" s="6"/>
      <c r="H417" s="6"/>
      <c r="I417" s="6"/>
      <c r="J417" s="23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1"/>
      <c r="W417" s="1"/>
      <c r="X417" s="1"/>
      <c r="Y417" s="1"/>
      <c r="Z417" s="1"/>
      <c r="AA417" s="1"/>
      <c r="AB417" s="1"/>
    </row>
    <row x14ac:dyDescent="0.25" r="418" customHeight="1" ht="18.75">
      <c r="A418" s="5"/>
      <c r="B418" s="6"/>
      <c r="C418" s="6"/>
      <c r="D418" s="6"/>
      <c r="E418" s="6"/>
      <c r="F418" s="6"/>
      <c r="G418" s="6"/>
      <c r="H418" s="6"/>
      <c r="I418" s="6"/>
      <c r="J418" s="23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1"/>
      <c r="W418" s="1"/>
      <c r="X418" s="1"/>
      <c r="Y418" s="1"/>
      <c r="Z418" s="1"/>
      <c r="AA418" s="1"/>
      <c r="AB418" s="1"/>
    </row>
    <row x14ac:dyDescent="0.25" r="419" customHeight="1" ht="18.75">
      <c r="A419" s="5"/>
      <c r="B419" s="6"/>
      <c r="C419" s="6"/>
      <c r="D419" s="6"/>
      <c r="E419" s="6"/>
      <c r="F419" s="6"/>
      <c r="G419" s="6"/>
      <c r="H419" s="6"/>
      <c r="I419" s="6"/>
      <c r="J419" s="23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1"/>
      <c r="W419" s="1"/>
      <c r="X419" s="1"/>
      <c r="Y419" s="1"/>
      <c r="Z419" s="1"/>
      <c r="AA419" s="1"/>
      <c r="AB419" s="1"/>
    </row>
    <row x14ac:dyDescent="0.25" r="420" customHeight="1" ht="18.75">
      <c r="A420" s="5"/>
      <c r="B420" s="6"/>
      <c r="C420" s="6"/>
      <c r="D420" s="6"/>
      <c r="E420" s="6"/>
      <c r="F420" s="6"/>
      <c r="G420" s="6"/>
      <c r="H420" s="6"/>
      <c r="I420" s="6"/>
      <c r="J420" s="23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1"/>
      <c r="W420" s="1"/>
      <c r="X420" s="1"/>
      <c r="Y420" s="1"/>
      <c r="Z420" s="1"/>
      <c r="AA420" s="1"/>
      <c r="AB420" s="1"/>
    </row>
    <row x14ac:dyDescent="0.25" r="421" customHeight="1" ht="18.75">
      <c r="A421" s="5"/>
      <c r="B421" s="47"/>
      <c r="C421" s="6"/>
      <c r="D421" s="6"/>
      <c r="E421" s="6"/>
      <c r="F421" s="6"/>
      <c r="G421" s="6"/>
      <c r="H421" s="6"/>
      <c r="I421" s="6"/>
      <c r="J421" s="23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1"/>
      <c r="W421" s="1"/>
      <c r="X421" s="1"/>
      <c r="Y421" s="1"/>
      <c r="Z421" s="1"/>
      <c r="AA421" s="1"/>
      <c r="AB421" s="1"/>
    </row>
    <row x14ac:dyDescent="0.25" r="422" customHeight="1" ht="18.75">
      <c r="A422" s="48"/>
      <c r="B422" s="6"/>
      <c r="C422" s="6"/>
      <c r="D422" s="6"/>
      <c r="E422" s="6"/>
      <c r="F422" s="6"/>
      <c r="G422" s="6"/>
      <c r="H422" s="6"/>
      <c r="I422" s="6"/>
      <c r="J422" s="23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1"/>
      <c r="W422" s="1"/>
      <c r="X422" s="1"/>
      <c r="Y422" s="1"/>
      <c r="Z422" s="1"/>
      <c r="AA422" s="1"/>
      <c r="AB422" s="1"/>
    </row>
    <row x14ac:dyDescent="0.25" r="423" customHeight="1" ht="18.75">
      <c r="A423" s="5"/>
      <c r="B423" s="6"/>
      <c r="C423" s="6"/>
      <c r="D423" s="6"/>
      <c r="E423" s="6"/>
      <c r="F423" s="6"/>
      <c r="G423" s="6"/>
      <c r="H423" s="6"/>
      <c r="I423" s="6"/>
      <c r="J423" s="23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1"/>
      <c r="W423" s="1"/>
      <c r="X423" s="1"/>
      <c r="Y423" s="1"/>
      <c r="Z423" s="1"/>
      <c r="AA423" s="1"/>
      <c r="AB423" s="1"/>
    </row>
    <row x14ac:dyDescent="0.25" r="424" customHeight="1" ht="18.75">
      <c r="A424" s="5"/>
      <c r="B424" s="6"/>
      <c r="C424" s="6"/>
      <c r="D424" s="6"/>
      <c r="E424" s="6"/>
      <c r="F424" s="6"/>
      <c r="G424" s="6"/>
      <c r="H424" s="6"/>
      <c r="I424" s="6"/>
      <c r="J424" s="23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1"/>
      <c r="W424" s="1"/>
      <c r="X424" s="1"/>
      <c r="Y424" s="1"/>
      <c r="Z424" s="1"/>
      <c r="AA424" s="1"/>
      <c r="AB424" s="1"/>
    </row>
    <row x14ac:dyDescent="0.25" r="425" customHeight="1" ht="18.75">
      <c r="A425" s="5"/>
      <c r="B425" s="6"/>
      <c r="C425" s="6"/>
      <c r="D425" s="6"/>
      <c r="E425" s="6"/>
      <c r="F425" s="6"/>
      <c r="G425" s="6"/>
      <c r="H425" s="6"/>
      <c r="I425" s="6"/>
      <c r="J425" s="23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1"/>
      <c r="W425" s="1"/>
      <c r="X425" s="1"/>
      <c r="Y425" s="1"/>
      <c r="Z425" s="1"/>
      <c r="AA425" s="1"/>
      <c r="AB425" s="1"/>
    </row>
    <row x14ac:dyDescent="0.25" r="426" customHeight="1" ht="18.75">
      <c r="A426" s="48"/>
      <c r="B426" s="6"/>
      <c r="C426" s="6"/>
      <c r="D426" s="6"/>
      <c r="E426" s="6"/>
      <c r="F426" s="6"/>
      <c r="G426" s="6"/>
      <c r="H426" s="6"/>
      <c r="I426" s="6"/>
      <c r="J426" s="23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1"/>
      <c r="W426" s="1"/>
      <c r="X426" s="1"/>
      <c r="Y426" s="1"/>
      <c r="Z426" s="1"/>
      <c r="AA426" s="1"/>
      <c r="AB4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J126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26" width="13.576428571428572" customWidth="1" bestFit="1"/>
    <col min="2" max="2" style="27" width="13.576428571428572" customWidth="1" bestFit="1"/>
    <col min="3" max="3" style="28" width="13.576428571428572" customWidth="1" bestFit="1"/>
    <col min="4" max="4" style="29" width="13.576428571428572" customWidth="1" bestFit="1"/>
    <col min="5" max="5" style="28" width="11.862142857142858" customWidth="1" bestFit="1"/>
    <col min="6" max="6" style="27" width="13.576428571428572" customWidth="1" bestFit="1"/>
    <col min="7" max="7" style="30" width="13.576428571428572" customWidth="1" bestFit="1"/>
    <col min="8" max="8" style="31" width="13.576428571428572" customWidth="1" bestFit="1"/>
    <col min="9" max="9" style="28" width="13.576428571428572" customWidth="1" bestFit="1"/>
    <col min="10" max="10" style="28" width="13.576428571428572" customWidth="1" bestFit="1"/>
    <col min="11" max="11" style="28" width="13.576428571428572" customWidth="1" bestFit="1"/>
    <col min="12" max="12" style="28" width="13.576428571428572" customWidth="1" bestFit="1"/>
    <col min="13" max="13" style="28" width="13.576428571428572" customWidth="1" bestFit="1"/>
    <col min="14" max="14" style="28" width="13.576428571428572" customWidth="1" bestFit="1"/>
    <col min="15" max="15" style="28" width="13.576428571428572" customWidth="1" bestFit="1"/>
    <col min="16" max="16" style="28" width="13.576428571428572" customWidth="1" bestFit="1"/>
    <col min="17" max="17" style="28" width="13.576428571428572" customWidth="1" bestFit="1"/>
    <col min="18" max="18" style="28" width="13.576428571428572" customWidth="1" bestFit="1"/>
    <col min="19" max="19" style="28" width="13.576428571428572" customWidth="1" bestFit="1"/>
    <col min="20" max="20" style="28" width="13.576428571428572" customWidth="1" bestFit="1"/>
    <col min="21" max="21" style="28" width="13.576428571428572" customWidth="1" bestFit="1"/>
    <col min="22" max="22" style="28" width="13.576428571428572" customWidth="1" bestFit="1"/>
    <col min="23" max="23" style="3" width="13.576428571428572" customWidth="1" bestFit="1"/>
    <col min="24" max="24" style="3" width="13.576428571428572" customWidth="1" bestFit="1"/>
    <col min="25" max="25" style="3" width="13.576428571428572" customWidth="1" bestFit="1"/>
    <col min="26" max="26" style="3" width="13.576428571428572" customWidth="1" bestFit="1"/>
    <col min="27" max="27" style="3" width="13.576428571428572" customWidth="1" bestFit="1"/>
    <col min="28" max="28" style="3" width="13.576428571428572" customWidth="1" bestFit="1"/>
    <col min="29" max="29" style="3" width="13.576428571428572" customWidth="1" bestFit="1"/>
    <col min="30" max="30" style="3" width="13.576428571428572" customWidth="1" bestFit="1"/>
    <col min="31" max="31" style="3" width="13.576428571428572" customWidth="1" bestFit="1"/>
    <col min="32" max="32" style="3" width="13.576428571428572" customWidth="1" bestFit="1"/>
    <col min="33" max="33" style="3" width="13.576428571428572" customWidth="1" bestFit="1"/>
    <col min="34" max="34" style="3" width="13.576428571428572" customWidth="1" bestFit="1"/>
    <col min="35" max="35" style="3" width="13.576428571428572" customWidth="1" bestFit="1"/>
    <col min="36" max="36" style="3" width="13.576428571428572" customWidth="1" bestFit="1"/>
    <col min="37" max="37" style="3" width="13.576428571428572" customWidth="1" bestFit="1"/>
    <col min="38" max="38" style="3" width="13.576428571428572" customWidth="1" bestFit="1"/>
    <col min="39" max="39" style="3" width="13.576428571428572" customWidth="1" bestFit="1"/>
    <col min="40" max="40" style="3" width="13.576428571428572" customWidth="1" bestFit="1"/>
    <col min="41" max="41" style="3" width="13.576428571428572" customWidth="1" bestFit="1"/>
    <col min="42" max="42" style="3" width="13.576428571428572" customWidth="1" bestFit="1"/>
    <col min="43" max="43" style="3" width="13.576428571428572" customWidth="1" bestFit="1"/>
    <col min="44" max="44" style="3" width="13.576428571428572" customWidth="1" bestFit="1"/>
    <col min="45" max="45" style="3" width="13.576428571428572" customWidth="1" bestFit="1"/>
    <col min="46" max="46" style="3" width="13.576428571428572" customWidth="1" bestFit="1"/>
    <col min="47" max="47" style="3" width="13.576428571428572" customWidth="1" bestFit="1"/>
    <col min="48" max="48" style="3" width="13.576428571428572" customWidth="1" bestFit="1"/>
    <col min="49" max="49" style="3" width="13.576428571428572" customWidth="1" bestFit="1"/>
    <col min="50" max="50" style="3" width="13.576428571428572" customWidth="1" bestFit="1"/>
    <col min="51" max="51" style="3" width="13.576428571428572" customWidth="1" bestFit="1"/>
    <col min="52" max="52" style="3" width="13.576428571428572" customWidth="1" bestFit="1"/>
    <col min="53" max="53" style="3" width="13.576428571428572" customWidth="1" bestFit="1"/>
    <col min="54" max="54" style="3" width="13.576428571428572" customWidth="1" bestFit="1"/>
    <col min="55" max="55" style="3" width="13.576428571428572" customWidth="1" bestFit="1"/>
    <col min="56" max="56" style="3" width="13.576428571428572" customWidth="1" bestFit="1"/>
    <col min="57" max="57" style="3" width="13.576428571428572" customWidth="1" bestFit="1"/>
    <col min="58" max="58" style="3" width="13.576428571428572" customWidth="1" bestFit="1"/>
    <col min="59" max="59" style="3" width="13.576428571428572" customWidth="1" bestFit="1"/>
    <col min="60" max="60" style="3" width="13.576428571428572" customWidth="1" bestFit="1"/>
    <col min="61" max="61" style="3" width="13.576428571428572" customWidth="1" bestFit="1"/>
    <col min="62" max="62" style="3" width="13.576428571428572" customWidth="1" bestFit="1"/>
    <col min="63" max="63" style="3" width="13.576428571428572" customWidth="1" bestFit="1"/>
    <col min="64" max="64" style="3" width="13.576428571428572" customWidth="1" bestFit="1"/>
    <col min="65" max="65" style="3" width="13.576428571428572" customWidth="1" bestFit="1"/>
    <col min="66" max="66" style="3" width="13.576428571428572" customWidth="1" bestFit="1"/>
    <col min="67" max="67" style="3" width="13.576428571428572" customWidth="1" bestFit="1"/>
    <col min="68" max="68" style="3" width="13.576428571428572" customWidth="1" bestFit="1"/>
    <col min="69" max="69" style="3" width="13.576428571428572" customWidth="1" bestFit="1"/>
    <col min="70" max="70" style="3" width="13.576428571428572" customWidth="1" bestFit="1"/>
    <col min="71" max="71" style="3" width="13.576428571428572" customWidth="1" bestFit="1"/>
    <col min="72" max="72" style="3" width="13.576428571428572" customWidth="1" bestFit="1"/>
    <col min="73" max="73" style="3" width="13.576428571428572" customWidth="1" bestFit="1"/>
    <col min="74" max="74" style="3" width="13.576428571428572" customWidth="1" bestFit="1"/>
    <col min="75" max="75" style="3" width="13.576428571428572" customWidth="1" bestFit="1"/>
    <col min="76" max="76" style="3" width="13.576428571428572" customWidth="1" bestFit="1"/>
    <col min="77" max="77" style="3" width="13.576428571428572" customWidth="1" bestFit="1"/>
    <col min="78" max="78" style="3" width="13.576428571428572" customWidth="1" bestFit="1"/>
    <col min="79" max="79" style="3" width="13.576428571428572" customWidth="1" bestFit="1"/>
    <col min="80" max="80" style="3" width="13.576428571428572" customWidth="1" bestFit="1"/>
    <col min="81" max="81" style="3" width="13.576428571428572" customWidth="1" bestFit="1"/>
    <col min="82" max="82" style="3" width="13.576428571428572" customWidth="1" bestFit="1"/>
    <col min="83" max="83" style="3" width="13.576428571428572" customWidth="1" bestFit="1"/>
    <col min="84" max="84" style="3" width="13.576428571428572" customWidth="1" bestFit="1"/>
    <col min="85" max="85" style="3" width="13.576428571428572" customWidth="1" bestFit="1"/>
    <col min="86" max="86" style="3" width="13.576428571428572" customWidth="1" bestFit="1"/>
    <col min="87" max="87" style="3" width="13.576428571428572" customWidth="1" bestFit="1"/>
    <col min="88" max="88" style="3" width="13.576428571428572" customWidth="1" bestFit="1"/>
  </cols>
  <sheetData>
    <row x14ac:dyDescent="0.25" r="1" customHeight="1" ht="18.75">
      <c r="A1" s="5" t="s">
        <v>4</v>
      </c>
      <c r="B1" s="6"/>
      <c r="C1" s="6"/>
      <c r="D1" s="7"/>
      <c r="E1" s="6"/>
      <c r="F1" s="6"/>
      <c r="G1" s="8"/>
      <c r="H1" s="9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</row>
    <row x14ac:dyDescent="0.25" r="2" customHeight="1" ht="18.75" customFormat="1" s="10">
      <c r="A2" s="7"/>
      <c r="B2" s="11" t="s">
        <v>5</v>
      </c>
      <c r="C2" s="11" t="s">
        <v>6</v>
      </c>
      <c r="D2" s="12" t="s">
        <v>7</v>
      </c>
      <c r="E2" s="11" t="s">
        <v>8</v>
      </c>
      <c r="F2" s="11" t="s">
        <v>9</v>
      </c>
      <c r="G2" s="11" t="s">
        <v>10</v>
      </c>
      <c r="H2" s="13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</row>
    <row x14ac:dyDescent="0.25" r="3" customHeight="1" ht="18.75" customFormat="1" s="10">
      <c r="A3" s="7"/>
      <c r="B3" s="11" t="s">
        <v>11</v>
      </c>
      <c r="C3" s="11" t="s">
        <v>12</v>
      </c>
      <c r="D3" s="12" t="s">
        <v>11</v>
      </c>
      <c r="E3" s="11" t="s">
        <v>13</v>
      </c>
      <c r="F3" s="14" t="s">
        <v>14</v>
      </c>
      <c r="G3" s="8"/>
      <c r="H3" s="13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</row>
    <row x14ac:dyDescent="0.25" r="4" customHeight="1" ht="18.75" customFormat="1" s="10">
      <c r="A4" s="7"/>
      <c r="B4" s="14" t="s">
        <v>15</v>
      </c>
      <c r="C4" s="11" t="s">
        <v>16</v>
      </c>
      <c r="D4" s="12" t="s">
        <v>17</v>
      </c>
      <c r="E4" s="14" t="s">
        <v>18</v>
      </c>
      <c r="F4" s="11" t="s">
        <v>19</v>
      </c>
      <c r="G4" s="14" t="s">
        <v>20</v>
      </c>
      <c r="H4" s="13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</row>
    <row x14ac:dyDescent="0.25" r="5" customHeight="1" ht="18.75">
      <c r="A5" s="15">
        <v>1889</v>
      </c>
      <c r="B5" s="11"/>
      <c r="C5" s="11"/>
      <c r="D5" s="16">
        <v>18004</v>
      </c>
      <c r="E5" s="17">
        <f>($E$45/$D$45)*D5</f>
      </c>
      <c r="F5" s="17">
        <v>61.775</v>
      </c>
      <c r="G5" s="17">
        <f>1000*E5/F5</f>
      </c>
      <c r="H5" s="9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x14ac:dyDescent="0.25" r="6" customHeight="1" ht="18.75">
      <c r="A6" s="15">
        <f>A5+1</f>
      </c>
      <c r="B6" s="11"/>
      <c r="C6" s="11"/>
      <c r="D6" s="16">
        <v>17995</v>
      </c>
      <c r="E6" s="17">
        <f>($E$45/$D$45)*D6</f>
      </c>
      <c r="F6" s="2">
        <v>63.056</v>
      </c>
      <c r="G6" s="17">
        <f>1000*E6/F6</f>
      </c>
      <c r="H6" s="9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x14ac:dyDescent="0.25" r="7" customHeight="1" ht="18.75">
      <c r="A7" s="15">
        <f>A6+1</f>
      </c>
      <c r="B7" s="11"/>
      <c r="C7" s="11"/>
      <c r="D7" s="16">
        <v>19247</v>
      </c>
      <c r="E7" s="17">
        <f>($E$45/$D$45)*D7</f>
      </c>
      <c r="F7" s="2">
        <v>64.361</v>
      </c>
      <c r="G7" s="17">
        <f>1000*E7/F7</f>
      </c>
      <c r="H7" s="9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</row>
    <row x14ac:dyDescent="0.25" r="8" customHeight="1" ht="18.75">
      <c r="A8" s="15">
        <f>A7+1</f>
      </c>
      <c r="B8" s="11"/>
      <c r="C8" s="11"/>
      <c r="D8" s="16">
        <v>20157</v>
      </c>
      <c r="E8" s="17">
        <f>($E$45/$D$45)*D8</f>
      </c>
      <c r="F8" s="2">
        <v>65.666</v>
      </c>
      <c r="G8" s="17">
        <f>1000*E8/F8</f>
      </c>
      <c r="H8" s="9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</row>
    <row x14ac:dyDescent="0.25" r="9" customHeight="1" ht="18.75">
      <c r="A9" s="15">
        <f>A8+1</f>
      </c>
      <c r="B9" s="11"/>
      <c r="C9" s="11"/>
      <c r="D9" s="16">
        <v>20256</v>
      </c>
      <c r="E9" s="17">
        <f>($E$45/$D$45)*D9</f>
      </c>
      <c r="F9" s="2">
        <v>66.97</v>
      </c>
      <c r="G9" s="17">
        <f>1000*E9/F9</f>
      </c>
      <c r="H9" s="9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</row>
    <row x14ac:dyDescent="0.25" r="10" customHeight="1" ht="18.75">
      <c r="A10" s="15">
        <f>A9+1</f>
      </c>
      <c r="B10" s="11"/>
      <c r="C10" s="11"/>
      <c r="D10" s="16">
        <v>19659</v>
      </c>
      <c r="E10" s="17">
        <f>($E$45/$D$45)*D10</f>
      </c>
      <c r="F10" s="2">
        <v>68.275</v>
      </c>
      <c r="G10" s="17">
        <f>1000*E10/F10</f>
      </c>
      <c r="H10" s="9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</row>
    <row x14ac:dyDescent="0.25" r="11" customHeight="1" ht="18.75">
      <c r="A11" s="15">
        <f>A10+1</f>
      </c>
      <c r="B11" s="11"/>
      <c r="C11" s="11"/>
      <c r="D11" s="16">
        <v>22119</v>
      </c>
      <c r="E11" s="17">
        <f>($E$45/$D$45)*D11</f>
      </c>
      <c r="F11" s="2">
        <v>69.58</v>
      </c>
      <c r="G11" s="17">
        <f>1000*E11/F11</f>
      </c>
      <c r="H11" s="9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</row>
    <row x14ac:dyDescent="0.25" r="12" customHeight="1" ht="18.75">
      <c r="A12" s="15">
        <f>A11+1</f>
      </c>
      <c r="B12" s="11"/>
      <c r="C12" s="11"/>
      <c r="D12" s="16">
        <v>22056</v>
      </c>
      <c r="E12" s="17">
        <f>($E$45/$D$45)*D12</f>
      </c>
      <c r="F12" s="2">
        <v>70.885</v>
      </c>
      <c r="G12" s="17">
        <f>1000*E12/F12</f>
      </c>
      <c r="H12" s="9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</row>
    <row x14ac:dyDescent="0.25" r="13" customHeight="1" ht="18.75">
      <c r="A13" s="15">
        <f>A12+1</f>
      </c>
      <c r="B13" s="11"/>
      <c r="C13" s="11"/>
      <c r="D13" s="16">
        <v>23794</v>
      </c>
      <c r="E13" s="17">
        <f>($E$45/$D$45)*D13</f>
      </c>
      <c r="F13" s="2">
        <v>72.189</v>
      </c>
      <c r="G13" s="17">
        <f>1000*E13/F13</f>
      </c>
      <c r="H13" s="9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x14ac:dyDescent="0.25" r="14" customHeight="1" ht="18.75">
      <c r="A14" s="15">
        <f>A13+1</f>
      </c>
      <c r="B14" s="11"/>
      <c r="C14" s="11"/>
      <c r="D14" s="16">
        <v>24193</v>
      </c>
      <c r="E14" s="17">
        <f>($E$45/$D$45)*D14</f>
      </c>
      <c r="F14" s="2">
        <v>73.494</v>
      </c>
      <c r="G14" s="17">
        <f>1000*E14/F14</f>
      </c>
      <c r="H14" s="9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x14ac:dyDescent="0.25" r="15" customHeight="1" ht="18.75">
      <c r="A15" s="15">
        <f>A14+1</f>
      </c>
      <c r="B15" s="11"/>
      <c r="C15" s="11"/>
      <c r="D15" s="16">
        <v>27053</v>
      </c>
      <c r="E15" s="17">
        <f>($E$45/$D$45)*D15</f>
      </c>
      <c r="F15" s="2">
        <v>74.799</v>
      </c>
      <c r="G15" s="17">
        <f>1000*E15/F15</f>
      </c>
      <c r="H15" s="9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x14ac:dyDescent="0.25" r="16" customHeight="1" ht="18.75">
      <c r="A16" s="15">
        <f>A15+1</f>
      </c>
      <c r="B16" s="11"/>
      <c r="C16" s="11"/>
      <c r="D16" s="16">
        <v>27296</v>
      </c>
      <c r="E16" s="17">
        <f>($E$45/$D$45)*D16</f>
      </c>
      <c r="F16" s="2">
        <v>76.094</v>
      </c>
      <c r="G16" s="17">
        <f>1000*E16/F16</f>
      </c>
      <c r="H16" s="9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x14ac:dyDescent="0.25" r="17" customHeight="1" ht="18.75">
      <c r="A17" s="15">
        <f>A16+1</f>
      </c>
      <c r="B17" s="11"/>
      <c r="C17" s="11"/>
      <c r="D17" s="16">
        <v>30651</v>
      </c>
      <c r="E17" s="17">
        <f>($E$45/$D$45)*D17</f>
      </c>
      <c r="F17" s="2">
        <v>77.584</v>
      </c>
      <c r="G17" s="17">
        <f>1000*E17/F17</f>
      </c>
      <c r="H17" s="9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</row>
    <row x14ac:dyDescent="0.25" r="18" customHeight="1" ht="18.75">
      <c r="A18" s="15">
        <f>A17+1</f>
      </c>
      <c r="B18" s="11"/>
      <c r="C18" s="11"/>
      <c r="D18" s="16">
        <v>30911</v>
      </c>
      <c r="E18" s="17">
        <f>($E$45/$D$45)*D18</f>
      </c>
      <c r="F18" s="2">
        <v>79.163</v>
      </c>
      <c r="G18" s="17">
        <f>1000*E18/F18</f>
      </c>
      <c r="H18" s="9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</row>
    <row x14ac:dyDescent="0.25" r="19" customHeight="1" ht="18.75">
      <c r="A19" s="15">
        <f>A18+1</f>
      </c>
      <c r="B19" s="11"/>
      <c r="C19" s="11"/>
      <c r="D19" s="16">
        <v>32761</v>
      </c>
      <c r="E19" s="17">
        <f>($E$45/$D$45)*D19</f>
      </c>
      <c r="F19" s="2">
        <v>80.632</v>
      </c>
      <c r="G19" s="17">
        <f>1000*E19/F19</f>
      </c>
      <c r="H19" s="9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</row>
    <row x14ac:dyDescent="0.25" r="20" customHeight="1" ht="18.75">
      <c r="A20" s="15">
        <f>A19+1</f>
      </c>
      <c r="B20" s="11"/>
      <c r="C20" s="11"/>
      <c r="D20" s="16">
        <v>33188</v>
      </c>
      <c r="E20" s="17">
        <f>($E$45/$D$45)*D20</f>
      </c>
      <c r="F20" s="2">
        <v>82.166</v>
      </c>
      <c r="G20" s="17">
        <f>1000*E20/F20</f>
      </c>
      <c r="H20" s="9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</row>
    <row x14ac:dyDescent="0.25" r="21" customHeight="1" ht="18.75">
      <c r="A21" s="15">
        <f>A20+1</f>
      </c>
      <c r="B21" s="11"/>
      <c r="C21" s="11"/>
      <c r="D21" s="16">
        <v>35090</v>
      </c>
      <c r="E21" s="17">
        <f>($E$45/$D$45)*D21</f>
      </c>
      <c r="F21" s="2">
        <v>83.822</v>
      </c>
      <c r="G21" s="17">
        <f>1000*E21/F21</f>
      </c>
      <c r="H21" s="9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</row>
    <row x14ac:dyDescent="0.25" r="22" customHeight="1" ht="18.75">
      <c r="A22" s="15">
        <f>A21+1</f>
      </c>
      <c r="B22" s="11"/>
      <c r="C22" s="11"/>
      <c r="D22" s="16">
        <v>38965</v>
      </c>
      <c r="E22" s="17">
        <f>($E$45/$D$45)*D22</f>
      </c>
      <c r="F22" s="2">
        <v>85.45</v>
      </c>
      <c r="G22" s="17">
        <f>1000*E22/F22</f>
      </c>
      <c r="H22" s="9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</row>
    <row x14ac:dyDescent="0.25" r="23" customHeight="1" ht="18.75">
      <c r="A23" s="15">
        <f>A22+1</f>
      </c>
      <c r="B23" s="11"/>
      <c r="C23" s="11"/>
      <c r="D23" s="16">
        <v>39702</v>
      </c>
      <c r="E23" s="17">
        <f>($E$45/$D$45)*D23</f>
      </c>
      <c r="F23" s="2">
        <v>87.008</v>
      </c>
      <c r="G23" s="17">
        <f>1000*E23/F23</f>
      </c>
      <c r="H23" s="9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</row>
    <row x14ac:dyDescent="0.25" r="24" customHeight="1" ht="18.75">
      <c r="A24" s="15">
        <f>A23+1</f>
      </c>
      <c r="B24" s="11"/>
      <c r="C24" s="11"/>
      <c r="D24" s="16">
        <v>37197</v>
      </c>
      <c r="E24" s="17">
        <f>($E$45/$D$45)*D24</f>
      </c>
      <c r="F24" s="2">
        <v>88.71</v>
      </c>
      <c r="G24" s="17">
        <f>1000*E24/F24</f>
      </c>
      <c r="H24" s="9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</row>
    <row x14ac:dyDescent="0.25" r="25" customHeight="1" ht="18.75">
      <c r="A25" s="15">
        <f>A24+1</f>
      </c>
      <c r="B25" s="11"/>
      <c r="C25" s="11"/>
      <c r="D25" s="16">
        <v>41269</v>
      </c>
      <c r="E25" s="17">
        <f>($E$45/$D$45)*D25</f>
      </c>
      <c r="F25" s="2">
        <v>90.49</v>
      </c>
      <c r="G25" s="17">
        <f>1000*E25/F25</f>
      </c>
      <c r="H25" s="9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</row>
    <row x14ac:dyDescent="0.25" r="26" customHeight="1" ht="18.75">
      <c r="A26" s="15">
        <f>A25+1</f>
      </c>
      <c r="B26" s="11"/>
      <c r="C26" s="11"/>
      <c r="D26" s="16">
        <v>42034</v>
      </c>
      <c r="E26" s="17">
        <f>($E$45/$D$45)*D26</f>
      </c>
      <c r="F26" s="2">
        <v>92.407</v>
      </c>
      <c r="G26" s="17">
        <f>1000*E26/F26</f>
      </c>
      <c r="H26" s="9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</row>
    <row x14ac:dyDescent="0.25" r="27" customHeight="1" ht="18.75">
      <c r="A27" s="15">
        <f>A26+1</f>
      </c>
      <c r="B27" s="11"/>
      <c r="C27" s="11"/>
      <c r="D27" s="16">
        <v>44064</v>
      </c>
      <c r="E27" s="17">
        <f>($E$45/$D$45)*D27</f>
      </c>
      <c r="F27" s="2">
        <v>93.863</v>
      </c>
      <c r="G27" s="17">
        <f>1000*E27/F27</f>
      </c>
      <c r="H27" s="9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</row>
    <row x14ac:dyDescent="0.25" r="28" customHeight="1" ht="18.75">
      <c r="A28" s="15">
        <f>A27+1</f>
      </c>
      <c r="B28" s="11"/>
      <c r="C28" s="11"/>
      <c r="D28" s="16">
        <v>45211</v>
      </c>
      <c r="E28" s="17">
        <f>($E$45/$D$45)*D28</f>
      </c>
      <c r="F28" s="2">
        <v>95.335</v>
      </c>
      <c r="G28" s="17">
        <f>1000*E28/F28</f>
      </c>
      <c r="H28" s="9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</row>
    <row x14ac:dyDescent="0.25" r="29" customHeight="1" ht="18.75">
      <c r="A29" s="15">
        <f>A28+1</f>
      </c>
      <c r="B29" s="11"/>
      <c r="C29" s="11"/>
      <c r="D29" s="16">
        <v>46701</v>
      </c>
      <c r="E29" s="17">
        <f>($E$45/$D$45)*D29</f>
      </c>
      <c r="F29" s="2">
        <v>97.225</v>
      </c>
      <c r="G29" s="17">
        <f>1000*E29/F29</f>
      </c>
      <c r="H29" s="9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</row>
    <row x14ac:dyDescent="0.25" r="30" customHeight="1" ht="18.75">
      <c r="A30" s="15">
        <f>A29+1</f>
      </c>
      <c r="B30" s="11"/>
      <c r="C30" s="11"/>
      <c r="D30" s="16">
        <v>46124</v>
      </c>
      <c r="E30" s="17">
        <f>($E$45/$D$45)*D30</f>
      </c>
      <c r="F30" s="2">
        <v>99.111</v>
      </c>
      <c r="G30" s="17">
        <f>1000*E30/F30</f>
      </c>
      <c r="H30" s="9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</row>
    <row x14ac:dyDescent="0.25" r="31" customHeight="1" ht="18.75">
      <c r="A31" s="15">
        <f>A30+1</f>
      </c>
      <c r="B31" s="11"/>
      <c r="C31" s="11"/>
      <c r="D31" s="16">
        <v>45322</v>
      </c>
      <c r="E31" s="17">
        <f>($E$45/$D$45)*D31</f>
      </c>
      <c r="F31" s="2">
        <v>100.546</v>
      </c>
      <c r="G31" s="17">
        <f>1000*E31/F31</f>
      </c>
      <c r="H31" s="9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</row>
    <row x14ac:dyDescent="0.25" r="32" customHeight="1" ht="18.75">
      <c r="A32" s="15">
        <f>A31+1</f>
      </c>
      <c r="B32" s="11"/>
      <c r="C32" s="11"/>
      <c r="D32" s="16">
        <v>49408</v>
      </c>
      <c r="E32" s="17">
        <f>($E$45/$D$45)*D32</f>
      </c>
      <c r="F32" s="2">
        <v>101.961</v>
      </c>
      <c r="G32" s="17">
        <f>1000*E32/F32</f>
      </c>
      <c r="H32" s="9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</row>
    <row x14ac:dyDescent="0.25" r="33" customHeight="1" ht="18.75">
      <c r="A33" s="15">
        <f>A32+1</f>
      </c>
      <c r="B33" s="11"/>
      <c r="C33" s="11"/>
      <c r="D33" s="16">
        <v>48342</v>
      </c>
      <c r="E33" s="17">
        <f>($E$45/$D$45)*D33</f>
      </c>
      <c r="F33" s="2">
        <v>103.268</v>
      </c>
      <c r="G33" s="17">
        <f>1000*E33/F33</f>
      </c>
      <c r="H33" s="9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</row>
    <row x14ac:dyDescent="0.25" r="34" customHeight="1" ht="18.75">
      <c r="A34" s="15">
        <f>A33+1</f>
      </c>
      <c r="B34" s="11"/>
      <c r="C34" s="11"/>
      <c r="D34" s="16">
        <v>48121</v>
      </c>
      <c r="E34" s="17">
        <f>($E$45/$D$45)*D34</f>
      </c>
      <c r="F34" s="2">
        <v>103.208</v>
      </c>
      <c r="G34" s="17">
        <f>1000*E34/F34</f>
      </c>
      <c r="H34" s="9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</row>
    <row x14ac:dyDescent="0.25" r="35" customHeight="1" ht="18.75">
      <c r="A35" s="15">
        <f>A34+1</f>
      </c>
      <c r="B35" s="11"/>
      <c r="C35" s="11"/>
      <c r="D35" s="16">
        <v>50245</v>
      </c>
      <c r="E35" s="17">
        <f>($E$45/$D$45)*D35</f>
      </c>
      <c r="F35" s="2">
        <v>104.514</v>
      </c>
      <c r="G35" s="17">
        <f>1000*E35/F35</f>
      </c>
      <c r="H35" s="9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</row>
    <row x14ac:dyDescent="0.25" r="36" customHeight="1" ht="18.75">
      <c r="A36" s="15">
        <f>A35+1</f>
      </c>
      <c r="B36" s="11"/>
      <c r="C36" s="11"/>
      <c r="D36" s="16">
        <v>52713</v>
      </c>
      <c r="E36" s="17">
        <f>($E$45/$D$45)*D36</f>
      </c>
      <c r="F36" s="2">
        <v>106.541</v>
      </c>
      <c r="G36" s="17">
        <f>1000*E36/F36</f>
      </c>
      <c r="H36" s="9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</row>
    <row x14ac:dyDescent="0.25" r="37" customHeight="1" ht="18.75">
      <c r="A37" s="15">
        <f>A36+1</f>
      </c>
      <c r="B37" s="11"/>
      <c r="C37" s="11"/>
      <c r="D37" s="16">
        <v>56082</v>
      </c>
      <c r="E37" s="17">
        <f>($E$45/$D$45)*D37</f>
      </c>
      <c r="F37" s="2">
        <v>108.538</v>
      </c>
      <c r="G37" s="17">
        <f>1000*E37/F37</f>
      </c>
      <c r="H37" s="9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</row>
    <row x14ac:dyDescent="0.25" r="38" customHeight="1" ht="18.75">
      <c r="A38" s="15">
        <f>A37+1</f>
      </c>
      <c r="B38" s="11"/>
      <c r="C38" s="11"/>
      <c r="D38" s="16">
        <v>58149</v>
      </c>
      <c r="E38" s="17">
        <f>($E$45/$D$45)*D38</f>
      </c>
      <c r="F38" s="2">
        <v>110.049</v>
      </c>
      <c r="G38" s="17">
        <f>1000*E38/F38</f>
      </c>
      <c r="H38" s="9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</row>
    <row x14ac:dyDescent="0.25" r="39" customHeight="1" ht="18.75">
      <c r="A39" s="15">
        <f>A38+1</f>
      </c>
      <c r="B39" s="11"/>
      <c r="C39" s="11"/>
      <c r="D39" s="16">
        <v>63427</v>
      </c>
      <c r="E39" s="17">
        <f>($E$45/$D$45)*D39</f>
      </c>
      <c r="F39" s="2">
        <v>111.947</v>
      </c>
      <c r="G39" s="17">
        <f>1000*E39/F39</f>
      </c>
      <c r="H39" s="9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</row>
    <row x14ac:dyDescent="0.25" r="40" customHeight="1" ht="18.75">
      <c r="A40" s="15">
        <f>A39+1</f>
      </c>
      <c r="B40" s="11"/>
      <c r="C40" s="11"/>
      <c r="D40" s="16">
        <v>68127</v>
      </c>
      <c r="E40" s="17">
        <f>($E$45/$D$45)*D40</f>
      </c>
      <c r="F40" s="2">
        <v>114.109</v>
      </c>
      <c r="G40" s="17">
        <f>1000*E40/F40</f>
      </c>
      <c r="H40" s="9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</row>
    <row x14ac:dyDescent="0.25" r="41" customHeight="1" ht="18.75">
      <c r="A41" s="15">
        <f>A40+1</f>
      </c>
      <c r="B41" s="11"/>
      <c r="C41" s="11"/>
      <c r="D41" s="16">
        <v>66137</v>
      </c>
      <c r="E41" s="17">
        <f>($E$45/$D$45)*D41</f>
      </c>
      <c r="F41" s="2">
        <v>115.829</v>
      </c>
      <c r="G41" s="17">
        <f>1000*E41/F41</f>
      </c>
      <c r="H41" s="9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</row>
    <row x14ac:dyDescent="0.25" r="42" customHeight="1" ht="18.75">
      <c r="A42" s="15">
        <f>A41+1</f>
      </c>
      <c r="B42" s="11"/>
      <c r="C42" s="11"/>
      <c r="D42" s="16">
        <v>71548</v>
      </c>
      <c r="E42" s="17">
        <f>($E$45/$D$45)*D42</f>
      </c>
      <c r="F42" s="2">
        <v>117.397</v>
      </c>
      <c r="G42" s="17">
        <f>1000*E42/F42</f>
      </c>
      <c r="H42" s="9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</row>
    <row x14ac:dyDescent="0.25" r="43" customHeight="1" ht="18.75">
      <c r="A43" s="15">
        <f>A42+1</f>
      </c>
      <c r="B43" s="11"/>
      <c r="C43" s="11"/>
      <c r="D43" s="16">
        <v>73157</v>
      </c>
      <c r="E43" s="17">
        <f>($E$45/$D$45)*D43</f>
      </c>
      <c r="F43" s="2">
        <v>119.035</v>
      </c>
      <c r="G43" s="17">
        <f>1000*E43/F43</f>
      </c>
      <c r="H43" s="9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</row>
    <row x14ac:dyDescent="0.25" r="44" customHeight="1" ht="18.75">
      <c r="A44" s="15">
        <f>A43+1</f>
      </c>
      <c r="B44" s="11"/>
      <c r="C44" s="11"/>
      <c r="D44" s="16">
        <v>74813</v>
      </c>
      <c r="E44" s="17">
        <f>($E$45/$D$45)*D44</f>
      </c>
      <c r="F44" s="2">
        <v>120.509</v>
      </c>
      <c r="G44" s="17">
        <f>1000*E44/F44</f>
      </c>
      <c r="H44" s="9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</row>
    <row x14ac:dyDescent="0.25" r="45" customHeight="1" ht="18.75">
      <c r="A45" s="15">
        <v>1929</v>
      </c>
      <c r="B45" s="11"/>
      <c r="C45" s="2">
        <v>9.814</v>
      </c>
      <c r="D45" s="16">
        <v>78952</v>
      </c>
      <c r="E45" s="17">
        <f>($B$111/$C$111)*C45</f>
      </c>
      <c r="F45" s="2">
        <v>121.878</v>
      </c>
      <c r="G45" s="17">
        <f>1000*E45/F45</f>
      </c>
      <c r="H45" s="9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</row>
    <row x14ac:dyDescent="0.25" r="46" customHeight="1" ht="18.75">
      <c r="A46" s="15">
        <f>A45+1</f>
      </c>
      <c r="B46" s="11"/>
      <c r="C46" s="2">
        <v>9.29</v>
      </c>
      <c r="D46" s="12"/>
      <c r="E46" s="17">
        <f>($B$111/$C$111)*C46</f>
      </c>
      <c r="F46" s="2">
        <v>123.188</v>
      </c>
      <c r="G46" s="17">
        <f>1000*E46/F46</f>
      </c>
      <c r="H46" s="9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</row>
    <row x14ac:dyDescent="0.25" r="47" customHeight="1" ht="18.75">
      <c r="A47" s="15">
        <f>A46+1</f>
      </c>
      <c r="B47" s="11"/>
      <c r="C47" s="2">
        <v>9.005</v>
      </c>
      <c r="D47" s="12"/>
      <c r="E47" s="17">
        <f>($B$111/$C$111)*C47</f>
      </c>
      <c r="F47" s="2">
        <v>124.149</v>
      </c>
      <c r="G47" s="17">
        <f>1000*E47/F47</f>
      </c>
      <c r="H47" s="9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</row>
    <row x14ac:dyDescent="0.25" r="48" customHeight="1" ht="18.75">
      <c r="A48" s="15">
        <f>A47+1</f>
      </c>
      <c r="B48" s="11"/>
      <c r="C48" s="2">
        <v>8.206</v>
      </c>
      <c r="D48" s="12"/>
      <c r="E48" s="17">
        <f>($B$111/$C$111)*C48</f>
      </c>
      <c r="F48" s="2">
        <v>124.949</v>
      </c>
      <c r="G48" s="17">
        <f>1000*E48/F48</f>
      </c>
      <c r="H48" s="9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</row>
    <row x14ac:dyDescent="0.25" r="49" customHeight="1" ht="18.75">
      <c r="A49" s="15">
        <f>A48+1</f>
      </c>
      <c r="B49" s="11"/>
      <c r="C49" s="2">
        <v>8.028</v>
      </c>
      <c r="D49" s="12"/>
      <c r="E49" s="17">
        <f>($B$111/$C$111)*C49</f>
      </c>
      <c r="F49" s="2">
        <v>125.69</v>
      </c>
      <c r="G49" s="17">
        <f>1000*E49/F49</f>
      </c>
      <c r="H49" s="9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</row>
    <row x14ac:dyDescent="0.25" r="50" customHeight="1" ht="18.75">
      <c r="A50" s="15">
        <f>A49+1</f>
      </c>
      <c r="B50" s="11"/>
      <c r="C50" s="2">
        <v>8.595</v>
      </c>
      <c r="D50" s="12"/>
      <c r="E50" s="17">
        <f>($B$111/$C$111)*C50</f>
      </c>
      <c r="F50" s="2">
        <v>126.485</v>
      </c>
      <c r="G50" s="17">
        <f>1000*E50/F50</f>
      </c>
      <c r="H50" s="9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</row>
    <row x14ac:dyDescent="0.25" r="51" customHeight="1" ht="18.75">
      <c r="A51" s="15">
        <f>A50+1</f>
      </c>
      <c r="B51" s="11"/>
      <c r="C51" s="2">
        <v>9.123</v>
      </c>
      <c r="D51" s="12"/>
      <c r="E51" s="17">
        <f>($B$111/$C$111)*C51</f>
      </c>
      <c r="F51" s="2">
        <v>127.362</v>
      </c>
      <c r="G51" s="17">
        <f>1000*E51/F51</f>
      </c>
      <c r="H51" s="9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</row>
    <row x14ac:dyDescent="0.25" r="52" customHeight="1" ht="18.75">
      <c r="A52" s="15">
        <f>A51+1</f>
      </c>
      <c r="B52" s="11"/>
      <c r="C52" s="2">
        <v>10.046</v>
      </c>
      <c r="D52" s="12"/>
      <c r="E52" s="17">
        <f>($B$111/$C$111)*C52</f>
      </c>
      <c r="F52" s="2">
        <v>128.181</v>
      </c>
      <c r="G52" s="17">
        <f>1000*E52/F52</f>
      </c>
      <c r="H52" s="9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</row>
    <row x14ac:dyDescent="0.25" r="53" customHeight="1" ht="18.75">
      <c r="A53" s="15">
        <f>A52+1</f>
      </c>
      <c r="B53" s="11"/>
      <c r="C53" s="2">
        <v>10.417</v>
      </c>
      <c r="D53" s="12"/>
      <c r="E53" s="17">
        <f>($B$111/$C$111)*C53</f>
      </c>
      <c r="F53" s="2">
        <v>128.961</v>
      </c>
      <c r="G53" s="17">
        <f>1000*E53/F53</f>
      </c>
      <c r="H53" s="9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</row>
    <row x14ac:dyDescent="0.25" r="54" customHeight="1" ht="18.75">
      <c r="A54" s="15">
        <f>A53+1</f>
      </c>
      <c r="B54" s="11"/>
      <c r="C54" s="2">
        <v>10.249</v>
      </c>
      <c r="D54" s="12"/>
      <c r="E54" s="17">
        <f>($B$111/$C$111)*C54</f>
      </c>
      <c r="F54" s="2">
        <v>129.969</v>
      </c>
      <c r="G54" s="17">
        <f>1000*E54/F54</f>
      </c>
      <c r="H54" s="9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</row>
    <row x14ac:dyDescent="0.25" r="55" customHeight="1" ht="18.75">
      <c r="A55" s="15">
        <f>A54+1</f>
      </c>
      <c r="B55" s="11"/>
      <c r="C55" s="2">
        <v>10.819</v>
      </c>
      <c r="D55" s="12"/>
      <c r="E55" s="17">
        <f>($B$111/$C$111)*C55</f>
      </c>
      <c r="F55" s="2">
        <v>131.028</v>
      </c>
      <c r="G55" s="17">
        <f>1000*E55/F55</f>
      </c>
      <c r="H55" s="9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</row>
    <row x14ac:dyDescent="0.25" r="56" customHeight="1" ht="18.75">
      <c r="A56" s="15">
        <f>A55+1</f>
      </c>
      <c r="B56" s="11"/>
      <c r="C56" s="2">
        <v>11.382</v>
      </c>
      <c r="D56" s="12"/>
      <c r="E56" s="17">
        <f>($B$111/$C$111)*C56</f>
      </c>
      <c r="F56" s="2">
        <v>132.122</v>
      </c>
      <c r="G56" s="17">
        <f>1000*E56/F56</f>
      </c>
      <c r="H56" s="9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</row>
    <row x14ac:dyDescent="0.25" r="57" customHeight="1" ht="18.75">
      <c r="A57" s="15">
        <f>A56+1</f>
      </c>
      <c r="B57" s="11"/>
      <c r="C57" s="2">
        <v>12.195</v>
      </c>
      <c r="D57" s="12"/>
      <c r="E57" s="17">
        <f>($B$111/$C$111)*C57</f>
      </c>
      <c r="F57" s="2">
        <v>133.402</v>
      </c>
      <c r="G57" s="17">
        <f>1000*E57/F57</f>
      </c>
      <c r="H57" s="9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</row>
    <row x14ac:dyDescent="0.25" r="58" customHeight="1" ht="18.75">
      <c r="A58" s="15">
        <f>A57+1</f>
      </c>
      <c r="B58" s="11"/>
      <c r="C58" s="2">
        <v>11.917</v>
      </c>
      <c r="D58" s="12"/>
      <c r="E58" s="17">
        <f>($B$111/$C$111)*C58</f>
      </c>
      <c r="F58" s="2">
        <v>134.86</v>
      </c>
      <c r="G58" s="17">
        <f>1000*E58/F58</f>
      </c>
      <c r="H58" s="9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</row>
    <row x14ac:dyDescent="0.25" r="59" customHeight="1" ht="18.75">
      <c r="A59" s="15">
        <f>A58+1</f>
      </c>
      <c r="B59" s="11"/>
      <c r="C59" s="2">
        <v>12.258</v>
      </c>
      <c r="D59" s="12"/>
      <c r="E59" s="17">
        <f>($B$111/$C$111)*C59</f>
      </c>
      <c r="F59" s="2">
        <v>136.739</v>
      </c>
      <c r="G59" s="17">
        <f>1000*E59/F59</f>
      </c>
      <c r="H59" s="9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</row>
    <row x14ac:dyDescent="0.25" r="60" customHeight="1" ht="18.75">
      <c r="A60" s="15">
        <f>A59+1</f>
      </c>
      <c r="B60" s="11"/>
      <c r="C60" s="2">
        <v>12.615</v>
      </c>
      <c r="D60" s="12"/>
      <c r="E60" s="17">
        <f>($B$111/$C$111)*C60</f>
      </c>
      <c r="F60" s="2">
        <v>138.397</v>
      </c>
      <c r="G60" s="17">
        <f>1000*E60/F60</f>
      </c>
      <c r="H60" s="9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</row>
    <row x14ac:dyDescent="0.25" r="61" customHeight="1" ht="18.75">
      <c r="A61" s="15">
        <f>A60+1</f>
      </c>
      <c r="B61" s="11"/>
      <c r="C61" s="2">
        <v>13.395</v>
      </c>
      <c r="D61" s="12"/>
      <c r="E61" s="17">
        <f>($B$111/$C$111)*C61</f>
      </c>
      <c r="F61" s="2">
        <v>139.928</v>
      </c>
      <c r="G61" s="17">
        <f>1000*E61/F61</f>
      </c>
      <c r="H61" s="9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</row>
    <row x14ac:dyDescent="0.25" r="62" customHeight="1" ht="18.75">
      <c r="A62" s="15">
        <f>A61+1</f>
      </c>
      <c r="B62" s="11"/>
      <c r="C62" s="2">
        <v>15.03</v>
      </c>
      <c r="D62" s="12"/>
      <c r="E62" s="17">
        <f>($B$111/$C$111)*C62</f>
      </c>
      <c r="F62" s="2">
        <v>141.389</v>
      </c>
      <c r="G62" s="17">
        <f>1000*E62/F62</f>
      </c>
      <c r="H62" s="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</row>
    <row x14ac:dyDescent="0.25" r="63" customHeight="1" ht="18.75">
      <c r="A63" s="15">
        <f>A62+1</f>
      </c>
      <c r="B63" s="11"/>
      <c r="C63" s="2">
        <v>15.307</v>
      </c>
      <c r="D63" s="12"/>
      <c r="E63" s="17">
        <f>($B$111/$C$111)*C63</f>
      </c>
      <c r="F63" s="2">
        <v>144.126</v>
      </c>
      <c r="G63" s="17">
        <f>1000*E63/F63</f>
      </c>
      <c r="H63" s="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</row>
    <row x14ac:dyDescent="0.25" r="64" customHeight="1" ht="18.75">
      <c r="A64" s="15">
        <f>A63+1</f>
      </c>
      <c r="B64" s="11"/>
      <c r="C64" s="2">
        <v>15.646</v>
      </c>
      <c r="D64" s="12"/>
      <c r="E64" s="17">
        <f>($B$111/$C$111)*C64</f>
      </c>
      <c r="F64" s="2">
        <v>146.631</v>
      </c>
      <c r="G64" s="17">
        <f>1000*E64/F64</f>
      </c>
      <c r="H64" s="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</row>
    <row x14ac:dyDescent="0.25" r="65" customHeight="1" ht="18.75">
      <c r="A65" s="15">
        <f>A64+1</f>
      </c>
      <c r="B65" s="11"/>
      <c r="C65" s="2">
        <v>16.077</v>
      </c>
      <c r="D65" s="12"/>
      <c r="E65" s="17">
        <f>($B$111/$C$111)*C65</f>
      </c>
      <c r="F65" s="2">
        <v>149.188</v>
      </c>
      <c r="G65" s="17">
        <f>1000*E65/F65</f>
      </c>
      <c r="H65" s="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</row>
    <row x14ac:dyDescent="0.25" r="66" customHeight="1" ht="18.75">
      <c r="A66" s="15">
        <f>A65+1</f>
      </c>
      <c r="B66" s="11"/>
      <c r="C66" s="2">
        <v>17.105</v>
      </c>
      <c r="D66" s="12"/>
      <c r="E66" s="17">
        <f>($B$111/$C$111)*C66</f>
      </c>
      <c r="F66" s="2">
        <v>151.684</v>
      </c>
      <c r="G66" s="17">
        <f>1000*E66/F66</f>
      </c>
      <c r="H66" s="9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</row>
    <row x14ac:dyDescent="0.25" r="67" customHeight="1" ht="18.75">
      <c r="A67" s="15">
        <f>A66+1</f>
      </c>
      <c r="B67" s="11"/>
      <c r="C67" s="2">
        <v>17.378</v>
      </c>
      <c r="D67" s="12"/>
      <c r="E67" s="17">
        <f>($B$111/$C$111)*C67</f>
      </c>
      <c r="F67" s="2">
        <v>154.287</v>
      </c>
      <c r="G67" s="17">
        <f>1000*E67/F67</f>
      </c>
      <c r="H67" s="9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</row>
    <row x14ac:dyDescent="0.25" r="68" customHeight="1" ht="18.75">
      <c r="A68" s="15">
        <f>A67+1</f>
      </c>
      <c r="B68" s="11"/>
      <c r="C68" s="2">
        <v>17.928</v>
      </c>
      <c r="D68" s="12"/>
      <c r="E68" s="17">
        <f>($B$111/$C$111)*C68</f>
      </c>
      <c r="F68" s="2">
        <v>156.954</v>
      </c>
      <c r="G68" s="17">
        <f>1000*E68/F68</f>
      </c>
      <c r="H68" s="9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</row>
    <row x14ac:dyDescent="0.25" r="69" customHeight="1" ht="18.75">
      <c r="A69" s="15">
        <f>A68+1</f>
      </c>
      <c r="B69" s="11"/>
      <c r="C69" s="2">
        <v>18.78</v>
      </c>
      <c r="D69" s="12"/>
      <c r="E69" s="17">
        <f>($B$111/$C$111)*C69</f>
      </c>
      <c r="F69" s="2">
        <v>159.565</v>
      </c>
      <c r="G69" s="17">
        <f>1000*E69/F69</f>
      </c>
      <c r="H69" s="9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</row>
    <row x14ac:dyDescent="0.25" r="70" customHeight="1" ht="18.75">
      <c r="A70" s="15">
        <f>A69+1</f>
      </c>
      <c r="B70" s="11"/>
      <c r="C70" s="2">
        <v>19.162</v>
      </c>
      <c r="D70" s="12"/>
      <c r="E70" s="17">
        <f>($B$111/$C$111)*C70</f>
      </c>
      <c r="F70" s="2">
        <v>162.391</v>
      </c>
      <c r="G70" s="17">
        <f>1000*E70/F70</f>
      </c>
      <c r="H70" s="9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</row>
    <row x14ac:dyDescent="0.25" r="71" customHeight="1" ht="18.75">
      <c r="A71" s="15">
        <f>A70+1</f>
      </c>
      <c r="B71" s="11"/>
      <c r="C71" s="2">
        <v>20.558</v>
      </c>
      <c r="D71" s="12"/>
      <c r="E71" s="17">
        <f>($B$111/$C$111)*C71</f>
      </c>
      <c r="F71" s="2">
        <v>165.275</v>
      </c>
      <c r="G71" s="17">
        <f>1000*E71/F71</f>
      </c>
      <c r="H71" s="9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</row>
    <row x14ac:dyDescent="0.25" r="72" customHeight="1" ht="18.75">
      <c r="A72" s="15">
        <f>A71+1</f>
      </c>
      <c r="B72" s="11"/>
      <c r="C72" s="2">
        <v>21.151</v>
      </c>
      <c r="D72" s="12"/>
      <c r="E72" s="17">
        <f>($B$111/$C$111)*C72</f>
      </c>
      <c r="F72" s="2">
        <v>168.221</v>
      </c>
      <c r="G72" s="17">
        <f>1000*E72/F72</f>
      </c>
      <c r="H72" s="9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</row>
    <row x14ac:dyDescent="0.25" r="73" customHeight="1" ht="18.75">
      <c r="A73" s="15">
        <f>A72+1</f>
      </c>
      <c r="B73" s="11"/>
      <c r="C73" s="2">
        <v>21.674</v>
      </c>
      <c r="D73" s="12"/>
      <c r="E73" s="17">
        <f>($B$111/$C$111)*C73</f>
      </c>
      <c r="F73" s="2">
        <v>171.274</v>
      </c>
      <c r="G73" s="17">
        <f>1000*E73/F73</f>
      </c>
      <c r="H73" s="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</row>
    <row x14ac:dyDescent="0.25" r="74" customHeight="1" ht="18.75">
      <c r="A74" s="15">
        <f>A73+1</f>
      </c>
      <c r="B74" s="11"/>
      <c r="C74" s="2">
        <v>21.846</v>
      </c>
      <c r="D74" s="12"/>
      <c r="E74" s="17">
        <f>($B$111/$C$111)*C74</f>
      </c>
      <c r="F74" s="2">
        <v>174.141</v>
      </c>
      <c r="G74" s="17">
        <f>1000*E74/F74</f>
      </c>
      <c r="H74" s="9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</row>
    <row x14ac:dyDescent="0.25" r="75" customHeight="1" ht="18.75">
      <c r="A75" s="15">
        <f>A74+1</f>
      </c>
      <c r="B75" s="11"/>
      <c r="C75" s="2">
        <v>23.067</v>
      </c>
      <c r="D75" s="12"/>
      <c r="E75" s="17">
        <f>($B$111/$C$111)*C75</f>
      </c>
      <c r="F75" s="2">
        <v>177.13</v>
      </c>
      <c r="G75" s="17">
        <f>1000*E75/F75</f>
      </c>
      <c r="H75" s="9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</row>
    <row x14ac:dyDescent="0.25" r="76" customHeight="1" ht="18.75">
      <c r="A76" s="15">
        <f>A75+1</f>
      </c>
      <c r="B76" s="11"/>
      <c r="C76" s="2">
        <v>23.702</v>
      </c>
      <c r="D76" s="12"/>
      <c r="E76" s="17">
        <f>($B$111/$C$111)*C76</f>
      </c>
      <c r="F76" s="2">
        <v>180.76</v>
      </c>
      <c r="G76" s="17">
        <f>1000*E76/F76</f>
      </c>
      <c r="H76" s="9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</row>
    <row x14ac:dyDescent="0.25" r="77" customHeight="1" ht="18.75">
      <c r="A77" s="15">
        <f>A76+1</f>
      </c>
      <c r="B77" s="11"/>
      <c r="C77" s="2">
        <v>24.191</v>
      </c>
      <c r="D77" s="12"/>
      <c r="E77" s="17">
        <f>($B$111/$C$111)*C77</f>
      </c>
      <c r="F77" s="2">
        <v>183.742</v>
      </c>
      <c r="G77" s="17">
        <f>1000*E77/F77</f>
      </c>
      <c r="H77" s="9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</row>
    <row x14ac:dyDescent="0.25" r="78" customHeight="1" ht="18.75">
      <c r="A78" s="15">
        <f>A77+1</f>
      </c>
      <c r="B78" s="11"/>
      <c r="C78" s="2">
        <v>25.389</v>
      </c>
      <c r="D78" s="12"/>
      <c r="E78" s="17">
        <f>($B$111/$C$111)*C78</f>
      </c>
      <c r="F78" s="2">
        <v>186.59</v>
      </c>
      <c r="G78" s="17">
        <f>1000*E78/F78</f>
      </c>
      <c r="H78" s="9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</row>
    <row x14ac:dyDescent="0.25" r="79" customHeight="1" ht="18.75">
      <c r="A79" s="15">
        <f>A78+1</f>
      </c>
      <c r="B79" s="11"/>
      <c r="C79" s="2">
        <v>26.436</v>
      </c>
      <c r="D79" s="12"/>
      <c r="E79" s="17">
        <f>($B$111/$C$111)*C79</f>
      </c>
      <c r="F79" s="2">
        <v>189.3</v>
      </c>
      <c r="G79" s="17">
        <f>1000*E79/F79</f>
      </c>
      <c r="H79" s="9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</row>
    <row x14ac:dyDescent="0.25" r="80" customHeight="1" ht="18.75">
      <c r="A80" s="15">
        <f>A79+1</f>
      </c>
      <c r="B80" s="11"/>
      <c r="C80" s="2">
        <v>28.02</v>
      </c>
      <c r="D80" s="12"/>
      <c r="E80" s="17">
        <f>($B$111/$C$111)*C80</f>
      </c>
      <c r="F80" s="2">
        <v>191.927</v>
      </c>
      <c r="G80" s="17">
        <f>1000*E80/F80</f>
      </c>
      <c r="H80" s="9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</row>
    <row x14ac:dyDescent="0.25" r="81" customHeight="1" ht="18.75">
      <c r="A81" s="15">
        <f>A80+1</f>
      </c>
      <c r="B81" s="11"/>
      <c r="C81" s="2">
        <v>29.791</v>
      </c>
      <c r="D81" s="12"/>
      <c r="E81" s="17">
        <f>($B$111/$C$111)*C81</f>
      </c>
      <c r="F81" s="2">
        <v>194.347</v>
      </c>
      <c r="G81" s="17">
        <f>1000*E81/F81</f>
      </c>
      <c r="H81" s="9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</row>
    <row x14ac:dyDescent="0.25" r="82" customHeight="1" ht="18.75">
      <c r="A82" s="15">
        <f>A81+1</f>
      </c>
      <c r="B82" s="11"/>
      <c r="C82" s="2">
        <v>31.484</v>
      </c>
      <c r="D82" s="12"/>
      <c r="E82" s="17">
        <f>($B$111/$C$111)*C82</f>
      </c>
      <c r="F82" s="2">
        <v>196.599</v>
      </c>
      <c r="G82" s="17">
        <f>1000*E82/F82</f>
      </c>
      <c r="H82" s="9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</row>
    <row x14ac:dyDescent="0.25" r="83" customHeight="1" ht="18.75">
      <c r="A83" s="15">
        <f>A82+1</f>
      </c>
      <c r="B83" s="11"/>
      <c r="C83" s="2">
        <v>32.422</v>
      </c>
      <c r="D83" s="12"/>
      <c r="E83" s="17">
        <f>($B$111/$C$111)*C83</f>
      </c>
      <c r="F83" s="2">
        <v>198.752</v>
      </c>
      <c r="G83" s="17">
        <f>1000*E83/F83</f>
      </c>
      <c r="H83" s="9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</row>
    <row x14ac:dyDescent="0.25" r="84" customHeight="1" ht="18.75">
      <c r="A84" s="15">
        <f>A83+1</f>
      </c>
      <c r="B84" s="11"/>
      <c r="C84" s="2">
        <v>34.284</v>
      </c>
      <c r="D84" s="12"/>
      <c r="E84" s="17">
        <f>($B$111/$C$111)*C84</f>
      </c>
      <c r="F84" s="2">
        <v>200.745</v>
      </c>
      <c r="G84" s="17">
        <f>1000*E84/F84</f>
      </c>
      <c r="H84" s="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</row>
    <row x14ac:dyDescent="0.25" r="85" customHeight="1" ht="18.75">
      <c r="A85" s="15">
        <f>A84+1</f>
      </c>
      <c r="B85" s="11"/>
      <c r="C85" s="2">
        <v>35.558</v>
      </c>
      <c r="D85" s="12"/>
      <c r="E85" s="17">
        <f>($B$111/$C$111)*C85</f>
      </c>
      <c r="F85" s="2">
        <v>202.736</v>
      </c>
      <c r="G85" s="17">
        <f>1000*E85/F85</f>
      </c>
      <c r="H85" s="9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</row>
    <row x14ac:dyDescent="0.25" r="86" customHeight="1" ht="18.75">
      <c r="A86" s="15">
        <f>A85+1</f>
      </c>
      <c r="B86" s="11"/>
      <c r="C86" s="2">
        <v>36.381</v>
      </c>
      <c r="D86" s="12"/>
      <c r="E86" s="17">
        <f>($B$111/$C$111)*C86</f>
      </c>
      <c r="F86" s="2">
        <v>205.089</v>
      </c>
      <c r="G86" s="17">
        <f>1000*E86/F86</f>
      </c>
      <c r="H86" s="9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</row>
    <row x14ac:dyDescent="0.25" r="87" customHeight="1" ht="18.75">
      <c r="A87" s="15">
        <f>A86+1</f>
      </c>
      <c r="B87" s="11"/>
      <c r="C87" s="2">
        <v>37.77</v>
      </c>
      <c r="D87" s="12"/>
      <c r="E87" s="17">
        <f>($B$111/$C$111)*C87</f>
      </c>
      <c r="F87" s="2">
        <v>207.692</v>
      </c>
      <c r="G87" s="17">
        <f>1000*E87/F87</f>
      </c>
      <c r="H87" s="9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</row>
    <row x14ac:dyDescent="0.25" r="88" customHeight="1" ht="18.75">
      <c r="A88" s="15">
        <f>A87+1</f>
      </c>
      <c r="B88" s="11"/>
      <c r="C88" s="2">
        <v>40.082</v>
      </c>
      <c r="D88" s="12"/>
      <c r="E88" s="17">
        <f>($B$111/$C$111)*C88</f>
      </c>
      <c r="F88" s="2">
        <v>209.924</v>
      </c>
      <c r="G88" s="17">
        <f>1000*E88/F88</f>
      </c>
      <c r="H88" s="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</row>
    <row x14ac:dyDescent="0.25" r="89" customHeight="1" ht="18.75">
      <c r="A89" s="15">
        <f>A88+1</f>
      </c>
      <c r="B89" s="11"/>
      <c r="C89" s="2">
        <v>42.048</v>
      </c>
      <c r="D89" s="12"/>
      <c r="E89" s="17">
        <f>($B$111/$C$111)*C89</f>
      </c>
      <c r="F89" s="2">
        <v>211.939</v>
      </c>
      <c r="G89" s="17">
        <f>1000*E89/F89</f>
      </c>
      <c r="H89" s="9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</row>
    <row x14ac:dyDescent="0.25" r="90" customHeight="1" ht="18.75">
      <c r="A90" s="15">
        <f>A89+1</f>
      </c>
      <c r="B90" s="11"/>
      <c r="C90" s="2">
        <v>41.729</v>
      </c>
      <c r="D90" s="12"/>
      <c r="E90" s="17">
        <f>($B$111/$C$111)*C90</f>
      </c>
      <c r="F90" s="2">
        <v>213.898</v>
      </c>
      <c r="G90" s="17">
        <f>1000*E90/F90</f>
      </c>
      <c r="H90" s="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</row>
    <row x14ac:dyDescent="0.25" r="91" customHeight="1" ht="18.75">
      <c r="A91" s="15">
        <f>A90+1</f>
      </c>
      <c r="B91" s="11"/>
      <c r="C91" s="2">
        <v>42.688</v>
      </c>
      <c r="D91" s="12"/>
      <c r="E91" s="17">
        <f>($B$111/$C$111)*C91</f>
      </c>
      <c r="F91" s="2">
        <v>215.981</v>
      </c>
      <c r="G91" s="17">
        <f>1000*E91/F91</f>
      </c>
      <c r="H91" s="9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</row>
    <row x14ac:dyDescent="0.25" r="92" customHeight="1" ht="18.75">
      <c r="A92" s="15">
        <f>A91+1</f>
      </c>
      <c r="B92" s="11"/>
      <c r="C92" s="2">
        <v>45.041</v>
      </c>
      <c r="D92" s="12"/>
      <c r="E92" s="17">
        <f>($B$111/$C$111)*C92</f>
      </c>
      <c r="F92" s="2">
        <v>218.086</v>
      </c>
      <c r="G92" s="17">
        <f>1000*E92/F92</f>
      </c>
      <c r="H92" s="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</row>
    <row x14ac:dyDescent="0.25" r="93" customHeight="1" ht="18.75">
      <c r="A93" s="15">
        <f>A92+1</f>
      </c>
      <c r="B93" s="11"/>
      <c r="C93" s="2">
        <v>46.95</v>
      </c>
      <c r="D93" s="12"/>
      <c r="E93" s="17">
        <f>($B$111/$C$111)*C93</f>
      </c>
      <c r="F93" s="2">
        <v>220.289</v>
      </c>
      <c r="G93" s="17">
        <f>1000*E93/F93</f>
      </c>
      <c r="H93" s="9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</row>
    <row x14ac:dyDescent="0.25" r="94" customHeight="1" ht="18.75">
      <c r="A94" s="15">
        <f>A93+1</f>
      </c>
      <c r="B94" s="11"/>
      <c r="C94" s="2">
        <v>49.012</v>
      </c>
      <c r="D94" s="12"/>
      <c r="E94" s="17">
        <f>($B$111/$C$111)*C94</f>
      </c>
      <c r="F94" s="2">
        <v>222.629</v>
      </c>
      <c r="G94" s="17">
        <f>1000*E94/F94</f>
      </c>
      <c r="H94" s="9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</row>
    <row x14ac:dyDescent="0.25" r="95" customHeight="1" ht="18.75">
      <c r="A95" s="15">
        <f>A94+1</f>
      </c>
      <c r="B95" s="11"/>
      <c r="C95" s="2">
        <v>50.204</v>
      </c>
      <c r="D95" s="12"/>
      <c r="E95" s="17">
        <f>($B$111/$C$111)*C95</f>
      </c>
      <c r="F95" s="2">
        <v>225.106</v>
      </c>
      <c r="G95" s="17">
        <f>1000*E95/F95</f>
      </c>
      <c r="H95" s="9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</row>
    <row x14ac:dyDescent="0.25" r="96" customHeight="1" ht="18.75">
      <c r="A96" s="15">
        <f>A95+1</f>
      </c>
      <c r="B96" s="11"/>
      <c r="C96" s="2">
        <v>50.065</v>
      </c>
      <c r="D96" s="12"/>
      <c r="E96" s="17">
        <f>($B$111/$C$111)*C96</f>
      </c>
      <c r="F96" s="2">
        <v>227.726</v>
      </c>
      <c r="G96" s="17">
        <f>1000*E96/F96</f>
      </c>
      <c r="H96" s="9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</row>
    <row x14ac:dyDescent="0.25" r="97" customHeight="1" ht="18.75">
      <c r="A97" s="15">
        <f>A96+1</f>
      </c>
      <c r="B97" s="11"/>
      <c r="C97" s="2">
        <v>50.779</v>
      </c>
      <c r="D97" s="12"/>
      <c r="E97" s="17">
        <f>($B$111/$C$111)*C97</f>
      </c>
      <c r="F97" s="2">
        <v>230.008</v>
      </c>
      <c r="G97" s="17">
        <f>1000*E97/F97</f>
      </c>
      <c r="H97" s="9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</row>
    <row x14ac:dyDescent="0.25" r="98" customHeight="1" ht="18.75">
      <c r="A98" s="15">
        <f>A97+1</f>
      </c>
      <c r="B98" s="6"/>
      <c r="C98" s="2">
        <v>51.493</v>
      </c>
      <c r="D98" s="7"/>
      <c r="E98" s="17">
        <f>($B$111/$C$111)*C98</f>
      </c>
      <c r="F98" s="2">
        <v>232.218</v>
      </c>
      <c r="G98" s="17">
        <f>1000*E98/F98</f>
      </c>
      <c r="H98" s="9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</row>
    <row x14ac:dyDescent="0.25" r="99" customHeight="1" ht="18.75">
      <c r="A99" s="15">
        <f>A98+1</f>
      </c>
      <c r="B99" s="6"/>
      <c r="C99" s="2">
        <v>54.436</v>
      </c>
      <c r="D99" s="7"/>
      <c r="E99" s="17">
        <f>($B$111/$C$111)*C99</f>
      </c>
      <c r="F99" s="2">
        <v>234.333</v>
      </c>
      <c r="G99" s="17">
        <f>1000*E99/F99</f>
      </c>
      <c r="H99" s="9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</row>
    <row x14ac:dyDescent="0.25" r="100" customHeight="1" ht="18.75">
      <c r="A100" s="15">
        <f>A99+1</f>
      </c>
      <c r="B100" s="6"/>
      <c r="C100" s="2">
        <v>57.325</v>
      </c>
      <c r="D100" s="7"/>
      <c r="E100" s="17">
        <f>($B$111/$C$111)*C100</f>
      </c>
      <c r="F100" s="2">
        <v>236.394</v>
      </c>
      <c r="G100" s="17">
        <f>1000*E100/F100</f>
      </c>
      <c r="H100" s="9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</row>
    <row x14ac:dyDescent="0.25" r="101" customHeight="1" ht="18.75">
      <c r="A101" s="15">
        <f>A100+1</f>
      </c>
      <c r="B101" s="6"/>
      <c r="C101" s="2">
        <v>60.303</v>
      </c>
      <c r="D101" s="7"/>
      <c r="E101" s="17">
        <f>($B$111/$C$111)*C101</f>
      </c>
      <c r="F101" s="2">
        <v>238.506</v>
      </c>
      <c r="G101" s="17">
        <f>1000*E101/F101</f>
      </c>
      <c r="H101" s="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</row>
    <row x14ac:dyDescent="0.25" r="102" customHeight="1" ht="18.75">
      <c r="A102" s="15">
        <f>A101+1</f>
      </c>
      <c r="B102" s="6"/>
      <c r="C102" s="2">
        <v>62.749</v>
      </c>
      <c r="D102" s="7"/>
      <c r="E102" s="17">
        <f>($B$111/$C$111)*C102</f>
      </c>
      <c r="F102" s="2">
        <v>240.683</v>
      </c>
      <c r="G102" s="17">
        <f>1000*E102/F102</f>
      </c>
      <c r="H102" s="9"/>
      <c r="I102" s="18">
        <v>6079</v>
      </c>
      <c r="J102" s="18">
        <v>6291.2</v>
      </c>
      <c r="K102" s="18">
        <v>6523.4</v>
      </c>
      <c r="L102" s="18">
        <v>6865.5</v>
      </c>
      <c r="M102" s="18">
        <v>7240.9</v>
      </c>
      <c r="N102" s="18">
        <v>7608.1</v>
      </c>
      <c r="O102" s="18">
        <v>7813.9</v>
      </c>
      <c r="P102" s="18">
        <v>8021.9</v>
      </c>
      <c r="Q102" s="18">
        <v>8247.6</v>
      </c>
      <c r="R102" s="18">
        <v>8532.7</v>
      </c>
      <c r="S102" s="18">
        <v>8819</v>
      </c>
      <c r="T102" s="18">
        <v>9073.5</v>
      </c>
      <c r="U102" s="18">
        <v>9313.9</v>
      </c>
      <c r="V102" s="18">
        <v>9290.9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</row>
    <row x14ac:dyDescent="0.25" r="103" customHeight="1" ht="18.75">
      <c r="A103" s="15">
        <f>A102+1</f>
      </c>
      <c r="B103" s="6"/>
      <c r="C103" s="2">
        <v>64.84</v>
      </c>
      <c r="D103" s="7"/>
      <c r="E103" s="17">
        <f>($B$111/$C$111)*C103</f>
      </c>
      <c r="F103" s="2">
        <v>242.843</v>
      </c>
      <c r="G103" s="17">
        <f>1000*E103/F103</f>
      </c>
      <c r="H103" s="9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</row>
    <row x14ac:dyDescent="0.25" r="104" customHeight="1" ht="18.75">
      <c r="A104" s="15">
        <f>A103+1</f>
      </c>
      <c r="B104" s="6"/>
      <c r="C104" s="2">
        <v>67.468</v>
      </c>
      <c r="D104" s="7"/>
      <c r="E104" s="17">
        <f>($B$111/$C$111)*C104</f>
      </c>
      <c r="F104" s="2">
        <v>245.061</v>
      </c>
      <c r="G104" s="17">
        <f>1000*E104/F104</f>
      </c>
      <c r="H104" s="9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</row>
    <row x14ac:dyDescent="0.25" r="105" customHeight="1" ht="18.75">
      <c r="A105" s="15">
        <f>A104+1</f>
      </c>
      <c r="B105" s="6"/>
      <c r="C105" s="2">
        <v>69.369</v>
      </c>
      <c r="D105" s="7"/>
      <c r="E105" s="17">
        <f>($B$111/$C$111)*C105</f>
      </c>
      <c r="F105" s="2">
        <v>247.387</v>
      </c>
      <c r="G105" s="17">
        <f>1000*E105/F105</f>
      </c>
      <c r="H105" s="9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</row>
    <row x14ac:dyDescent="0.25" r="106" customHeight="1" ht="18.75">
      <c r="A106" s="15">
        <v>1990</v>
      </c>
      <c r="B106" s="6"/>
      <c r="C106" s="2">
        <v>70.782</v>
      </c>
      <c r="D106" s="7"/>
      <c r="E106" s="17">
        <f>($B$111/$C$111)*C106</f>
      </c>
      <c r="F106" s="2">
        <v>250.181</v>
      </c>
      <c r="G106" s="17">
        <f>1000*E106/F106</f>
      </c>
      <c r="H106" s="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</row>
    <row x14ac:dyDescent="0.25" r="107" customHeight="1" ht="18.75">
      <c r="A107" s="15">
        <v>1991</v>
      </c>
      <c r="B107" s="6"/>
      <c r="C107" s="2">
        <v>70.903</v>
      </c>
      <c r="D107" s="7"/>
      <c r="E107" s="17">
        <f>($B$111/$C$111)*C107</f>
      </c>
      <c r="F107" s="2">
        <v>253.53</v>
      </c>
      <c r="G107" s="17">
        <f>1000*E107/F107</f>
      </c>
      <c r="H107" s="9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</row>
    <row x14ac:dyDescent="0.25" r="108" customHeight="1" ht="18.75">
      <c r="A108" s="15">
        <v>1992</v>
      </c>
      <c r="B108" s="6"/>
      <c r="C108" s="2">
        <v>73.224</v>
      </c>
      <c r="D108" s="7"/>
      <c r="E108" s="17">
        <f>($B$111/$C$111)*C108</f>
      </c>
      <c r="F108" s="2">
        <v>256.922</v>
      </c>
      <c r="G108" s="17">
        <f>1000*E108/F108</f>
      </c>
      <c r="H108" s="9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</row>
    <row x14ac:dyDescent="0.25" r="109" customHeight="1" ht="18.75">
      <c r="A109" s="15">
        <v>1993</v>
      </c>
      <c r="B109" s="6"/>
      <c r="C109" s="2">
        <v>75.672</v>
      </c>
      <c r="D109" s="7"/>
      <c r="E109" s="17">
        <f>($B$111/$C$111)*C109</f>
      </c>
      <c r="F109" s="2">
        <v>260.282</v>
      </c>
      <c r="G109" s="17">
        <f>1000*E109/F109</f>
      </c>
      <c r="H109" s="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</row>
    <row x14ac:dyDescent="0.25" r="110" customHeight="1" ht="18.75">
      <c r="A110" s="15">
        <v>1994</v>
      </c>
      <c r="B110" s="6"/>
      <c r="C110" s="2">
        <v>78.504</v>
      </c>
      <c r="D110" s="7"/>
      <c r="E110" s="17">
        <f>($B$111/$C$111)*C110</f>
      </c>
      <c r="F110" s="2">
        <v>263.455</v>
      </c>
      <c r="G110" s="17">
        <f>1000*E110/F110</f>
      </c>
      <c r="H110" s="9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</row>
    <row x14ac:dyDescent="0.25" r="111" customHeight="1" ht="18.75">
      <c r="A111" s="15">
        <v>1995</v>
      </c>
      <c r="B111" s="19">
        <v>6079</v>
      </c>
      <c r="C111" s="2">
        <v>80.623</v>
      </c>
      <c r="D111" s="7"/>
      <c r="E111" s="15">
        <f>B111</f>
      </c>
      <c r="F111" s="2">
        <v>266.588</v>
      </c>
      <c r="G111" s="17">
        <f>1000*E111/F111</f>
      </c>
      <c r="H111" s="9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</row>
    <row x14ac:dyDescent="0.25" r="112" customHeight="1" ht="18.75">
      <c r="A112" s="15">
        <v>1996</v>
      </c>
      <c r="B112" s="19">
        <v>6291.2</v>
      </c>
      <c r="C112" s="2">
        <v>83.382</v>
      </c>
      <c r="D112" s="7"/>
      <c r="E112" s="2">
        <f>B112</f>
      </c>
      <c r="F112" s="2">
        <v>269.714</v>
      </c>
      <c r="G112" s="17">
        <f>1000*E112/F112</f>
      </c>
      <c r="H112" s="9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</row>
    <row x14ac:dyDescent="0.25" r="113" customHeight="1" ht="18.75">
      <c r="A113" s="15">
        <v>1997</v>
      </c>
      <c r="B113" s="19">
        <v>6523.4</v>
      </c>
      <c r="C113" s="2">
        <v>86.533</v>
      </c>
      <c r="D113" s="7"/>
      <c r="E113" s="2">
        <f>B113</f>
      </c>
      <c r="F113" s="2">
        <v>272.958</v>
      </c>
      <c r="G113" s="17">
        <f>1000*E113/F113</f>
      </c>
      <c r="H113" s="9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</row>
    <row x14ac:dyDescent="0.25" r="114" customHeight="1" ht="18.75">
      <c r="A114" s="15">
        <v>1998</v>
      </c>
      <c r="B114" s="19">
        <v>6865.5</v>
      </c>
      <c r="C114" s="2">
        <v>90.896</v>
      </c>
      <c r="D114" s="7"/>
      <c r="E114" s="2">
        <f>B114</f>
      </c>
      <c r="F114" s="2">
        <v>276.154</v>
      </c>
      <c r="G114" s="17">
        <f>1000*E114/F114</f>
      </c>
      <c r="H114" s="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</row>
    <row x14ac:dyDescent="0.25" r="115" customHeight="1" ht="18.75">
      <c r="A115" s="15">
        <v>1999</v>
      </c>
      <c r="B115" s="19">
        <v>7240.9</v>
      </c>
      <c r="C115" s="2">
        <v>95.537</v>
      </c>
      <c r="D115" s="7"/>
      <c r="E115" s="2">
        <f>B115</f>
      </c>
      <c r="F115" s="2">
        <v>279.328</v>
      </c>
      <c r="G115" s="17">
        <f>1000*E115/F115</f>
      </c>
      <c r="H115" s="9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</row>
    <row x14ac:dyDescent="0.25" r="116" customHeight="1" ht="18.75">
      <c r="A116" s="15">
        <v>2000</v>
      </c>
      <c r="B116" s="19">
        <v>7608.1</v>
      </c>
      <c r="C116" s="15">
        <v>100</v>
      </c>
      <c r="D116" s="7"/>
      <c r="E116" s="2">
        <f>B116</f>
      </c>
      <c r="F116" s="2">
        <v>282.413</v>
      </c>
      <c r="G116" s="17">
        <f>1000*E116/F116</f>
      </c>
      <c r="H116" s="9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</row>
    <row x14ac:dyDescent="0.25" r="117" customHeight="1" ht="18.75">
      <c r="A117" s="15">
        <v>2001</v>
      </c>
      <c r="B117" s="19">
        <v>7813.9</v>
      </c>
      <c r="C117" s="2">
        <v>102.537</v>
      </c>
      <c r="D117" s="7"/>
      <c r="E117" s="2">
        <f>B117</f>
      </c>
      <c r="F117" s="2">
        <v>285.294</v>
      </c>
      <c r="G117" s="17">
        <f>1000*E117/F117</f>
      </c>
      <c r="H117" s="9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</row>
    <row x14ac:dyDescent="0.25" r="118" customHeight="1" ht="18.75">
      <c r="A118" s="15">
        <v>2002</v>
      </c>
      <c r="B118" s="19">
        <v>8021.9</v>
      </c>
      <c r="C118" s="2">
        <v>105.698</v>
      </c>
      <c r="D118" s="7"/>
      <c r="E118" s="2">
        <f>B118</f>
      </c>
      <c r="F118" s="2">
        <v>288.055</v>
      </c>
      <c r="G118" s="17">
        <f>1000*E118/F118</f>
      </c>
      <c r="H118" s="9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</row>
    <row x14ac:dyDescent="0.25" r="119" customHeight="1" ht="18.75">
      <c r="A119" s="15">
        <v>2003</v>
      </c>
      <c r="B119" s="19">
        <v>8247.6</v>
      </c>
      <c r="C119" s="2">
        <v>109.143</v>
      </c>
      <c r="D119" s="7"/>
      <c r="E119" s="2">
        <f>B119</f>
      </c>
      <c r="F119" s="2">
        <v>290.729</v>
      </c>
      <c r="G119" s="17">
        <f>1000*E119/F119</f>
      </c>
      <c r="H119" s="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</row>
    <row x14ac:dyDescent="0.25" r="120" customHeight="1" ht="18.75">
      <c r="A120" s="15">
        <v>2004</v>
      </c>
      <c r="B120" s="19">
        <v>8532.7</v>
      </c>
      <c r="C120" s="6"/>
      <c r="D120" s="7"/>
      <c r="E120" s="2">
        <f>B120</f>
      </c>
      <c r="F120" s="2">
        <v>293.348</v>
      </c>
      <c r="G120" s="17">
        <f>1000*E120/F120</f>
      </c>
      <c r="H120" s="9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</row>
    <row x14ac:dyDescent="0.25" r="121" customHeight="1" ht="18.75">
      <c r="A121" s="15">
        <v>2005</v>
      </c>
      <c r="B121" s="19">
        <v>8819</v>
      </c>
      <c r="C121" s="6"/>
      <c r="D121" s="7"/>
      <c r="E121" s="15">
        <f>B121</f>
      </c>
      <c r="F121" s="2">
        <v>296.036</v>
      </c>
      <c r="G121" s="17">
        <f>1000*E121/F121</f>
      </c>
      <c r="H121" s="9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</row>
    <row x14ac:dyDescent="0.25" r="122" customHeight="1" ht="18.75">
      <c r="A122" s="15">
        <v>2006</v>
      </c>
      <c r="B122" s="19">
        <v>9073.5</v>
      </c>
      <c r="C122" s="6"/>
      <c r="D122" s="7"/>
      <c r="E122" s="2">
        <f>B122</f>
      </c>
      <c r="F122" s="2">
        <v>298.82</v>
      </c>
      <c r="G122" s="17">
        <f>1000*E122/F122</f>
      </c>
      <c r="H122" s="9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</row>
    <row x14ac:dyDescent="0.25" r="123" customHeight="1" ht="18.75">
      <c r="A123" s="15">
        <v>2007</v>
      </c>
      <c r="B123" s="19">
        <v>9313.9</v>
      </c>
      <c r="C123" s="6"/>
      <c r="D123" s="7"/>
      <c r="E123" s="2">
        <f>B123</f>
      </c>
      <c r="F123" s="2">
        <v>301.737</v>
      </c>
      <c r="G123" s="17">
        <f>1000*E123/F123</f>
      </c>
      <c r="H123" s="9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</row>
    <row x14ac:dyDescent="0.25" r="124" customHeight="1" ht="18.75">
      <c r="A124" s="15">
        <v>2008</v>
      </c>
      <c r="B124" s="19">
        <v>9290.9</v>
      </c>
      <c r="C124" s="6"/>
      <c r="D124" s="7"/>
      <c r="E124" s="2">
        <f>B124</f>
      </c>
      <c r="F124" s="2">
        <v>304.529</v>
      </c>
      <c r="G124" s="17">
        <f>1000*E124/F124</f>
      </c>
      <c r="H124" s="9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</row>
    <row x14ac:dyDescent="0.25" r="125" customHeight="1" ht="18.75">
      <c r="A125" s="15">
        <v>2009</v>
      </c>
      <c r="B125" s="21">
        <v>9186.7</v>
      </c>
      <c r="C125" s="6"/>
      <c r="D125" s="7"/>
      <c r="E125" s="2">
        <f>B125</f>
      </c>
      <c r="F125" s="22">
        <v>306.9</v>
      </c>
      <c r="G125" s="17">
        <f>1000*E125/F125</f>
      </c>
      <c r="H125" s="9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</row>
    <row x14ac:dyDescent="0.25" r="126" customHeight="1" ht="18.75">
      <c r="A126" s="23"/>
      <c r="B126" s="24" t="s">
        <v>21</v>
      </c>
      <c r="C126" s="6"/>
      <c r="D126" s="7"/>
      <c r="E126" s="6"/>
      <c r="F126" s="25" t="s">
        <v>22</v>
      </c>
      <c r="G126" s="8"/>
      <c r="H126" s="9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4" width="13.576428571428572" customWidth="1" bestFit="1"/>
  </cols>
  <sheetData>
    <row x14ac:dyDescent="0.25" r="1" customHeight="1" ht="18.75">
      <c r="A1" s="1" t="s">
        <v>0</v>
      </c>
      <c r="B1" s="1"/>
      <c r="C1" s="1"/>
      <c r="D1" s="1"/>
      <c r="E1" s="2">
        <f>AVERAGE(Data!H9:H151)</f>
      </c>
    </row>
    <row x14ac:dyDescent="0.25" r="2" customHeight="1" ht="18.75">
      <c r="A2" s="1" t="s">
        <v>1</v>
      </c>
      <c r="B2" s="1"/>
      <c r="C2" s="1"/>
      <c r="D2" s="1"/>
      <c r="E2" s="2">
        <f>AVERAGE(Data!Q9:Q151)</f>
      </c>
    </row>
    <row x14ac:dyDescent="0.25" r="3" customHeight="1" ht="18.75">
      <c r="A3" s="1" t="s">
        <v>2</v>
      </c>
      <c r="B3" s="1"/>
      <c r="C3" s="1"/>
      <c r="D3" s="1"/>
      <c r="E3" s="2">
        <f>EXP(E2)-1</f>
      </c>
    </row>
    <row x14ac:dyDescent="0.25" r="4" customHeight="1" ht="18.75">
      <c r="A4" s="1" t="s">
        <v>3</v>
      </c>
      <c r="B4" s="1"/>
      <c r="C4" s="1"/>
      <c r="D4" s="1"/>
      <c r="E4" s="2">
        <f>EXP(LN(Data!O150/Data!O9)/141)-1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Data</vt:lpstr>
      <vt:lpstr>Consumption</vt:lpstr>
      <vt:lpstr>PDVPlot</vt:lpstr>
      <vt:lpstr>ConsumptionPlot</vt:lpstr>
      <vt:lpstr>Calculations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2023-05-28T02:56:04.541Z</dcterms:created>
  <dcterms:modified xsi:type="dcterms:W3CDTF">2023-05-28T02:56:04.541Z</dcterms:modified>
</cp:coreProperties>
</file>