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updateLinks="always" codeName="EstaPastaDeTrabalh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P:\cemom\SAFRA_2026\10 - Monitoramento\5 - PLANTIO DE CANA\"/>
    </mc:Choice>
  </mc:AlternateContent>
  <xr:revisionPtr revIDLastSave="0" documentId="13_ncr:1_{C0A7DE20-7D8D-4FAC-895D-72F78D57D6AF}" xr6:coauthVersionLast="47" xr6:coauthVersionMax="47" xr10:uidLastSave="{00000000-0000-0000-0000-000000000000}"/>
  <bookViews>
    <workbookView xWindow="28680" yWindow="-45" windowWidth="29040" windowHeight="15720" xr2:uid="{00000000-000D-0000-FFFF-FFFF00000000}"/>
  </bookViews>
  <sheets>
    <sheet name="COLHEITA E TRANSPORTE DE MUDA" sheetId="26" r:id="rId1"/>
    <sheet name="PREPARO DE SOLO (2)" sheetId="23" state="hidden" r:id="rId2"/>
    <sheet name="PREPARO DE SOLO" sheetId="18" r:id="rId3"/>
    <sheet name="PLANTIO" sheetId="25" r:id="rId4"/>
    <sheet name="PRODUCÃO DAS OPERAÇÕES" sheetId="21" r:id="rId5"/>
    <sheet name="Controle de Dados" sheetId="24" r:id="rId6"/>
  </sheets>
  <externalReferences>
    <externalReference r:id="rId7"/>
  </externalReferences>
  <definedNames>
    <definedName name="_xlnm._FilterDatabase" localSheetId="0" hidden="1">'COLHEITA E TRANSPORTE DE MUDA'!#REF!</definedName>
    <definedName name="_xlnm._FilterDatabase" localSheetId="3" hidden="1">PLANTIO!#REF!</definedName>
    <definedName name="_xlnm._FilterDatabase" localSheetId="2" hidden="1">'PREPARO DE SOLO'!#REF!</definedName>
    <definedName name="_xlnm._FilterDatabase" localSheetId="1" hidden="1">'PREPARO DE SOLO (2)'!#REF!</definedName>
    <definedName name="_xlnm._FilterDatabase" localSheetId="4" hidden="1">'PRODUCÃO DAS OPERAÇÕES'!$T$1:$T$1</definedName>
    <definedName name="Categoria_Lista">[1]Configuração!$A$5:$A$68</definedName>
    <definedName name="ColumnTitle1">#REF!</definedName>
    <definedName name="ColumnTitle2">[1]!Tabela_de_categorias_e_funcionários[[#Headers],[Nome da Categoria]]</definedName>
    <definedName name="Sinalizador_Porcentagem">#REF!</definedName>
    <definedName name="Z_73BDBA9F_427C_4205_9AFF_9ECCBA4D8A4B_.wvu.Rows" localSheetId="0" hidden="1">'COLHEITA E TRANSPORTE DE MUDA'!#REF!</definedName>
    <definedName name="Z_73BDBA9F_427C_4205_9AFF_9ECCBA4D8A4B_.wvu.Rows" localSheetId="3" hidden="1">PLANTIO!#REF!</definedName>
    <definedName name="Z_73BDBA9F_427C_4205_9AFF_9ECCBA4D8A4B_.wvu.Rows" localSheetId="2" hidden="1">'PREPARO DE SOLO'!#REF!</definedName>
    <definedName name="Z_73BDBA9F_427C_4205_9AFF_9ECCBA4D8A4B_.wvu.Rows" localSheetId="1" hidden="1">'PREPARO DE SOLO (2)'!#REF!</definedName>
    <definedName name="Z_73BDBA9F_427C_4205_9AFF_9ECCBA4D8A4B_.wvu.Rows" localSheetId="4" hidden="1">'PRODUCÃO DAS OPERAÇÕES'!#REF!</definedName>
  </definedNames>
  <calcPr calcId="191029"/>
  <customWorkbookViews>
    <customWorkbookView name="JECIANE CONCEICAO DA SILVA - Modo de exibição pessoal" guid="{73BDBA9F-427C-4205-9AFF-9ECCBA4D8A4B}" mergeInterval="0" personalView="1" maximized="1" xWindow="1912" yWindow="-8" windowWidth="1936" windowHeight="1048" tabRatio="702" activeSheetId="1"/>
    <customWorkbookView name="EVERALDO PEREIRA NEVES - Modo de exibição pessoal" guid="{FB0F5095-348D-4D83-88C1-9DBABC12CD03}" mergeInterval="0" personalView="1" maximized="1" xWindow="-9" yWindow="-9" windowWidth="1938" windowHeight="1158" tabRatio="702" activeSheetId="2"/>
    <customWorkbookView name="BRUNA RAFAELA DE SOUSA JESUS - Modo de exibição pessoal" guid="{FB04E483-5677-444D-93DF-7B51147C9E11}" autoUpdate="1" mergeInterval="5" personalView="1" maximized="1" xWindow="-8" yWindow="-8" windowWidth="1456" windowHeight="876" tabRatio="599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6" l="1"/>
  <c r="D6" i="18"/>
  <c r="E6" i="26" l="1"/>
  <c r="E6" i="25"/>
  <c r="J11" i="25"/>
  <c r="J13" i="18" l="1"/>
  <c r="L27" i="21" l="1"/>
  <c r="Q27" i="21"/>
  <c r="J10" i="26"/>
  <c r="J11" i="26"/>
  <c r="J12" i="26"/>
  <c r="J13" i="26"/>
  <c r="J14" i="26"/>
  <c r="J12" i="25" l="1"/>
  <c r="C8" i="24" l="1"/>
  <c r="J10" i="25" l="1"/>
  <c r="J16" i="18"/>
  <c r="J17" i="18"/>
  <c r="J18" i="18"/>
  <c r="J19" i="18"/>
  <c r="J8" i="26" l="1"/>
  <c r="AG9" i="18" l="1"/>
  <c r="AG10" i="18"/>
  <c r="AG11" i="18"/>
  <c r="AG12" i="18"/>
  <c r="AG13" i="18"/>
  <c r="AG14" i="18"/>
  <c r="AG15" i="18"/>
  <c r="AG16" i="18"/>
  <c r="AG17" i="18"/>
  <c r="AG18" i="18"/>
  <c r="AG19" i="18"/>
  <c r="AG20" i="18"/>
  <c r="AG21" i="18"/>
  <c r="AG22" i="18"/>
  <c r="AG23" i="18"/>
  <c r="AG24" i="18"/>
  <c r="AG25" i="18"/>
  <c r="AG26" i="18"/>
  <c r="AG27" i="18"/>
  <c r="AG28" i="18"/>
  <c r="AG8" i="18"/>
  <c r="J12" i="18" l="1"/>
  <c r="S20" i="25" l="1"/>
  <c r="M20" i="25"/>
  <c r="M19" i="25"/>
  <c r="I19" i="25"/>
  <c r="I20" i="25" s="1"/>
  <c r="J18" i="25"/>
  <c r="J17" i="25"/>
  <c r="J16" i="25"/>
  <c r="J15" i="25"/>
  <c r="J14" i="25"/>
  <c r="J13" i="25"/>
  <c r="J10" i="18" l="1"/>
  <c r="AG11" i="25"/>
  <c r="AG12" i="25"/>
  <c r="J9" i="26" l="1"/>
  <c r="E6" i="18" l="1"/>
  <c r="J8" i="18"/>
  <c r="J9" i="18"/>
  <c r="J11" i="18"/>
  <c r="J14" i="18"/>
  <c r="J15" i="18"/>
  <c r="AG29" i="18"/>
  <c r="S31" i="18"/>
  <c r="L6" i="21" l="1"/>
  <c r="J16" i="26"/>
  <c r="D6" i="25" l="1"/>
  <c r="M31" i="18" l="1"/>
  <c r="J28" i="18" l="1"/>
  <c r="J27" i="18"/>
  <c r="J26" i="18"/>
  <c r="J24" i="18"/>
  <c r="Q6" i="21" l="1"/>
  <c r="Q24" i="21" l="1"/>
  <c r="AG13" i="25" l="1"/>
  <c r="F15" i="21" l="1"/>
  <c r="L15" i="21"/>
  <c r="T11" i="21" s="1"/>
  <c r="Q15" i="21"/>
  <c r="C5" i="24"/>
  <c r="C6" i="24"/>
  <c r="C7" i="24"/>
  <c r="C9" i="24"/>
  <c r="AG10" i="25" l="1"/>
  <c r="AG14" i="25"/>
  <c r="AG15" i="25"/>
  <c r="AG16" i="25"/>
  <c r="AG17" i="25"/>
  <c r="AG18" i="25"/>
  <c r="L24" i="21" l="1"/>
  <c r="J23" i="18" l="1"/>
  <c r="D19" i="25" l="1"/>
  <c r="D18" i="26"/>
  <c r="J20" i="18" l="1"/>
  <c r="J21" i="18"/>
  <c r="J22" i="18"/>
  <c r="J8" i="25"/>
  <c r="F6" i="21" l="1"/>
  <c r="J9" i="25" l="1"/>
  <c r="J29" i="18" l="1"/>
  <c r="AG8" i="25" l="1"/>
  <c r="AG9" i="25"/>
  <c r="F19" i="26" l="1"/>
  <c r="F31" i="18" l="1"/>
  <c r="A10" i="24" l="1"/>
  <c r="G34" i="18" a="1"/>
  <c r="G22" i="26" a="1"/>
  <c r="G23" i="25" a="1"/>
  <c r="S19" i="26"/>
  <c r="G20" i="26"/>
  <c r="G19" i="26"/>
  <c r="G32" i="18"/>
  <c r="G31" i="18"/>
  <c r="M30" i="18"/>
  <c r="G20" i="25"/>
  <c r="G21" i="25"/>
  <c r="M19" i="26"/>
  <c r="M18" i="26"/>
  <c r="I18" i="26"/>
  <c r="I19" i="26" s="1"/>
  <c r="AH17" i="26"/>
  <c r="J17" i="26"/>
  <c r="AH16" i="26"/>
  <c r="AH15" i="26"/>
  <c r="J15" i="26"/>
  <c r="AH13" i="26"/>
  <c r="AH12" i="26"/>
  <c r="AH11" i="26"/>
  <c r="AH9" i="26"/>
  <c r="AH8" i="26"/>
  <c r="F20" i="25"/>
  <c r="D30" i="18" l="1"/>
  <c r="C4" i="24" l="1"/>
  <c r="A9" i="24" l="1"/>
  <c r="F22" i="24" l="1"/>
  <c r="A7" i="24"/>
  <c r="A8" i="24"/>
  <c r="A5" i="24"/>
  <c r="A6" i="24"/>
  <c r="A4" i="24"/>
  <c r="G33" i="23" l="1" a="1"/>
  <c r="M30" i="23"/>
  <c r="G30" i="23"/>
  <c r="F30" i="23"/>
  <c r="M29" i="23"/>
  <c r="I29" i="23"/>
  <c r="I30" i="23" s="1"/>
  <c r="D29" i="23"/>
  <c r="AH28" i="23"/>
  <c r="J28" i="23"/>
  <c r="AH27" i="23"/>
  <c r="J27" i="23"/>
  <c r="AH26" i="23"/>
  <c r="J26" i="23"/>
  <c r="AH25" i="23"/>
  <c r="J25" i="23"/>
  <c r="AH24" i="23"/>
  <c r="J24" i="23"/>
  <c r="AH23" i="23"/>
  <c r="J23" i="23"/>
  <c r="AH22" i="23"/>
  <c r="J22" i="23"/>
  <c r="AH21" i="23"/>
  <c r="J21" i="23"/>
  <c r="AH20" i="23"/>
  <c r="J20" i="23"/>
  <c r="AH19" i="23"/>
  <c r="J19" i="23"/>
  <c r="AH18" i="23"/>
  <c r="J18" i="23"/>
  <c r="AH17" i="23"/>
  <c r="J17" i="23"/>
  <c r="AH16" i="23"/>
  <c r="J16" i="23"/>
  <c r="AH15" i="23"/>
  <c r="J15" i="23"/>
  <c r="AH14" i="23"/>
  <c r="J14" i="23"/>
  <c r="AH13" i="23"/>
  <c r="J13" i="23"/>
  <c r="AH12" i="23"/>
  <c r="J12" i="23"/>
  <c r="AH11" i="23"/>
  <c r="J11" i="23"/>
  <c r="AH10" i="23"/>
  <c r="J10" i="23"/>
  <c r="AH9" i="23"/>
  <c r="J9" i="23"/>
  <c r="AH8" i="23"/>
  <c r="J8" i="23"/>
  <c r="E6" i="23"/>
  <c r="D6" i="23"/>
  <c r="F27" i="21" l="1"/>
  <c r="C10" i="24" s="1"/>
  <c r="D32" i="23" l="1"/>
  <c r="I30" i="18" l="1"/>
  <c r="I31" i="18" s="1"/>
  <c r="G23" i="25"/>
  <c r="G34" i="18"/>
  <c r="G33" i="23"/>
  <c r="G22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<sst xmlns="http://schemas.openxmlformats.org/spreadsheetml/2006/main" count="438" uniqueCount="129">
  <si>
    <t>DATA</t>
  </si>
  <si>
    <t>FROTA</t>
  </si>
  <si>
    <t>HORA</t>
  </si>
  <si>
    <t>STATUS</t>
  </si>
  <si>
    <t>SETOR</t>
  </si>
  <si>
    <t>RENDIMENTO ATUAL</t>
  </si>
  <si>
    <t>PREVISÃO DE RETORNO</t>
  </si>
  <si>
    <t>PROGRAMAÇÃO DE PARADA</t>
  </si>
  <si>
    <t>FIM</t>
  </si>
  <si>
    <t>INÍCIO</t>
  </si>
  <si>
    <t>DESCRIÇÃO</t>
  </si>
  <si>
    <t>PREVISÃO</t>
  </si>
  <si>
    <t>HORAS</t>
  </si>
  <si>
    <t>INICIO DA QUEBRA</t>
  </si>
  <si>
    <t>INICIO PARADA</t>
  </si>
  <si>
    <t>TEMPO PARADO</t>
  </si>
  <si>
    <t>D</t>
  </si>
  <si>
    <t>IMPLEMENTO</t>
  </si>
  <si>
    <t>R</t>
  </si>
  <si>
    <t>P</t>
  </si>
  <si>
    <t>OS FROTA / SERVIÇO / OPERACÃO</t>
  </si>
  <si>
    <t xml:space="preserve"> </t>
  </si>
  <si>
    <t>DISPONIVEL</t>
  </si>
  <si>
    <t>AG. PREVISÃO</t>
  </si>
  <si>
    <t>TOTAL DE MAQUINAS PARADAS</t>
  </si>
  <si>
    <t>PREPARO DE SOLO</t>
  </si>
  <si>
    <t>TRATORES / IMPLEMENTOS</t>
  </si>
  <si>
    <t>MOTONIVELADORA</t>
  </si>
  <si>
    <t>CUPUAÇU 5</t>
  </si>
  <si>
    <t>HA</t>
  </si>
  <si>
    <t>TOTAL:</t>
  </si>
  <si>
    <t>LÍDER</t>
  </si>
  <si>
    <t>TURNO A</t>
  </si>
  <si>
    <t>GRADAGEM</t>
  </si>
  <si>
    <t>SUBSOLAGEM</t>
  </si>
  <si>
    <t>PLAINAGEM</t>
  </si>
  <si>
    <t>643 - SUBSOLADOR</t>
  </si>
  <si>
    <t>PLANTIO DE TORTA</t>
  </si>
  <si>
    <t>APLICAÇÃO DE FOSTATO</t>
  </si>
  <si>
    <t>GRADAGEM NIVELADORA</t>
  </si>
  <si>
    <t>PLANTIO</t>
  </si>
  <si>
    <t>TURNO B</t>
  </si>
  <si>
    <t>TURNO C</t>
  </si>
  <si>
    <t xml:space="preserve">PLANTIO </t>
  </si>
  <si>
    <t>ARTUR REIS</t>
  </si>
  <si>
    <t>601 - PLAINA</t>
  </si>
  <si>
    <t>100074 - TERRACEADOR</t>
  </si>
  <si>
    <t>100072 - GRADE CIVEMASA</t>
  </si>
  <si>
    <t>426 - GRADE PESADA TATU</t>
  </si>
  <si>
    <t>EMPRESTADA - FAZ. ARTHUR REIS</t>
  </si>
  <si>
    <t>261 - GRADE NÍVEL</t>
  </si>
  <si>
    <t>03H - 11h</t>
  </si>
  <si>
    <t>11H - 19H</t>
  </si>
  <si>
    <t>19H - 03H</t>
  </si>
  <si>
    <t>1095 - PLANTADEIRA DE TORTA</t>
  </si>
  <si>
    <t>100071 - GRADE CIVEMASA</t>
  </si>
  <si>
    <t>PÁ CARREGADEIRA</t>
  </si>
  <si>
    <t>SETOR E3</t>
  </si>
  <si>
    <t>1094 - PLANTADEIRA DE TORTA</t>
  </si>
  <si>
    <t>300 - NIVELADORA</t>
  </si>
  <si>
    <t>837 - SUBSOLADOR</t>
  </si>
  <si>
    <t>AGUARDANDO APLICAÇÃO DE PPI</t>
  </si>
  <si>
    <t xml:space="preserve">CUPUAÇU 5	</t>
  </si>
  <si>
    <r>
      <t xml:space="preserve">LIDER TURNO A: </t>
    </r>
    <r>
      <rPr>
        <b/>
        <sz val="11"/>
        <color rgb="FFFF0000"/>
        <rFont val="Calibri"/>
        <family val="2"/>
        <scheme val="minor"/>
      </rPr>
      <t>WERBET REIS</t>
    </r>
  </si>
  <si>
    <r>
      <t>LIDER TURNO B:</t>
    </r>
    <r>
      <rPr>
        <b/>
        <sz val="1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WANDERSON</t>
    </r>
  </si>
  <si>
    <r>
      <t xml:space="preserve">LIDER TURNO C: </t>
    </r>
    <r>
      <rPr>
        <b/>
        <sz val="11"/>
        <color rgb="FFFF0000"/>
        <rFont val="Calibri"/>
        <family val="2"/>
        <scheme val="minor"/>
      </rPr>
      <t>DIACKSON</t>
    </r>
  </si>
  <si>
    <r>
      <t xml:space="preserve">REFORMA: REVISÃO DE MOTOR, SISTEMA ELÉTRICO / </t>
    </r>
    <r>
      <rPr>
        <b/>
        <sz val="11"/>
        <color rgb="FFFF0000"/>
        <rFont val="Calibri"/>
        <family val="2"/>
        <scheme val="minor"/>
      </rPr>
      <t>O.S - 21805530</t>
    </r>
  </si>
  <si>
    <r>
      <t>NÃO TÁ PASSANDO MACHA FICA SÓ NA 7 MACHA LOC: FAZ. ARTUR REIS /</t>
    </r>
    <r>
      <rPr>
        <b/>
        <sz val="11"/>
        <color rgb="FFFF0000"/>
        <rFont val="Calibri"/>
        <family val="2"/>
        <scheme val="minor"/>
      </rPr>
      <t xml:space="preserve"> O.S - 21806861</t>
    </r>
  </si>
  <si>
    <r>
      <t xml:space="preserve">ROLAMENTO DA RODA LADO ESQUERDO ESTOURADO / </t>
    </r>
    <r>
      <rPr>
        <b/>
        <sz val="11"/>
        <color rgb="FFFF0000"/>
        <rFont val="Calibri"/>
        <family val="2"/>
        <scheme val="minor"/>
      </rPr>
      <t>O.S 21809587</t>
    </r>
  </si>
  <si>
    <t>775 - CONJ. DE TRIBUIDOR DE CALCA.</t>
  </si>
  <si>
    <r>
      <t xml:space="preserve">PNEU DO LADO ESQUERDO FURADO / </t>
    </r>
    <r>
      <rPr>
        <b/>
        <sz val="11"/>
        <color rgb="FFFF0000"/>
        <rFont val="Calibri"/>
        <family val="2"/>
        <scheme val="minor"/>
      </rPr>
      <t>O.S 21809973</t>
    </r>
  </si>
  <si>
    <t>600 - SUBSOLADOR DE ARRASTO</t>
  </si>
  <si>
    <r>
      <rPr>
        <b/>
        <sz val="11"/>
        <color rgb="FFFF0000"/>
        <rFont val="Calibri"/>
        <family val="2"/>
        <scheme val="minor"/>
      </rPr>
      <t xml:space="preserve">FROTA </t>
    </r>
    <r>
      <rPr>
        <b/>
        <sz val="11"/>
        <color theme="1"/>
        <rFont val="Calibri"/>
        <family val="2"/>
        <scheme val="minor"/>
      </rPr>
      <t xml:space="preserve">- </t>
    </r>
    <r>
      <rPr>
        <b/>
        <sz val="11"/>
        <rFont val="Calibri"/>
        <family val="2"/>
        <scheme val="minor"/>
      </rPr>
      <t>RETIRARA PNEUS, MEXER NO AR CONDICIONADO</t>
    </r>
  </si>
  <si>
    <t>TOTAL DE MAQUINAS RODANDO</t>
  </si>
  <si>
    <t>TOTAL DE EQUIPAMENTO</t>
  </si>
  <si>
    <t>isto e um aviso da previsão</t>
  </si>
  <si>
    <t>Isto e um aviso da previsão</t>
  </si>
  <si>
    <t>PREENCHER</t>
  </si>
  <si>
    <t>META</t>
  </si>
  <si>
    <t>PRODUÇÃO</t>
  </si>
  <si>
    <t>CAMINHÃO PIPA</t>
  </si>
  <si>
    <t>COLHEDORA</t>
  </si>
  <si>
    <t>12020/12021</t>
  </si>
  <si>
    <t>12016/12017</t>
  </si>
  <si>
    <t>12010/12011</t>
  </si>
  <si>
    <t>12038/12039</t>
  </si>
  <si>
    <t>COLHEITA E TRANSPORTE DE MUDA</t>
  </si>
  <si>
    <t>PLANTIO DE CANA</t>
  </si>
  <si>
    <t>2006 - PLANTADORA</t>
  </si>
  <si>
    <t>830 - PLANTADORA</t>
  </si>
  <si>
    <t>601 - PLAINA NIVELADORA</t>
  </si>
  <si>
    <t>2003 - PLANTADORA - PROJETO</t>
  </si>
  <si>
    <t>2000 - PLANTADORA -  PROJETO</t>
  </si>
  <si>
    <t>ONIBUS OFICINA</t>
  </si>
  <si>
    <t xml:space="preserve">300 - GRADE NIVELADORA </t>
  </si>
  <si>
    <t>SEM PREVISÃO</t>
  </si>
  <si>
    <t>800 - PLAINA</t>
  </si>
  <si>
    <t>-</t>
  </si>
  <si>
    <t>SIMONE</t>
  </si>
  <si>
    <t>1063 - PLANTADORA DE COMPOSTO</t>
  </si>
  <si>
    <t>EMPRESTADA - FAZENDA SIMONE</t>
  </si>
  <si>
    <r>
      <rPr>
        <b/>
        <sz val="11"/>
        <color rgb="FFFF0000"/>
        <rFont val="Calibri"/>
        <family val="2"/>
        <scheme val="minor"/>
      </rPr>
      <t>1094</t>
    </r>
    <r>
      <rPr>
        <b/>
        <sz val="11"/>
        <rFont val="Calibri"/>
        <family val="2"/>
        <scheme val="minor"/>
      </rPr>
      <t xml:space="preserve"> - TROCAR OS MANCAL DAS ESTEIRAS / </t>
    </r>
    <r>
      <rPr>
        <b/>
        <sz val="11"/>
        <color rgb="FFFF0000"/>
        <rFont val="Calibri"/>
        <family val="2"/>
        <scheme val="minor"/>
      </rPr>
      <t>O.S - 21816646</t>
    </r>
  </si>
  <si>
    <t>FROTA - ESTÁ ACOPLADA DO PROJETO - AGUARDANDO FINALIZAÇÃO DO PROJETO</t>
  </si>
  <si>
    <t xml:space="preserve">AG. MATERIAL </t>
  </si>
  <si>
    <t>643 - SUBSOLADOR PESADO</t>
  </si>
  <si>
    <t>E</t>
  </si>
  <si>
    <t>OS FROTA / SERVIÇO / OPERAÇÃO</t>
  </si>
  <si>
    <t>INÍCIO PARADA</t>
  </si>
  <si>
    <t>RAFAEL PANDOLFI</t>
  </si>
  <si>
    <t>/ /</t>
  </si>
  <si>
    <t>CUPUAÇU</t>
  </si>
  <si>
    <t>CHAPADINHA</t>
  </si>
  <si>
    <r>
      <rPr>
        <b/>
        <sz val="11"/>
        <color rgb="FFFF0000"/>
        <rFont val="Calibri"/>
        <family val="2"/>
        <scheme val="minor"/>
      </rPr>
      <t xml:space="preserve">1405  - </t>
    </r>
    <r>
      <rPr>
        <b/>
        <sz val="11"/>
        <color theme="1"/>
        <rFont val="Calibri"/>
        <family val="2"/>
        <scheme val="minor"/>
      </rPr>
      <t xml:space="preserve">CORTANDO DIESEL - NORTE DIESEL  / </t>
    </r>
    <r>
      <rPr>
        <b/>
        <sz val="11"/>
        <color rgb="FFFF0000"/>
        <rFont val="Calibri"/>
        <family val="2"/>
        <scheme val="minor"/>
      </rPr>
      <t>O.S - 21818142</t>
    </r>
  </si>
  <si>
    <r>
      <rPr>
        <b/>
        <sz val="11"/>
        <color rgb="FFFF0000"/>
        <rFont val="Calibri"/>
        <family val="2"/>
        <scheme val="minor"/>
      </rPr>
      <t>1605</t>
    </r>
    <r>
      <rPr>
        <b/>
        <sz val="11"/>
        <rFont val="Calibri"/>
        <family val="2"/>
        <scheme val="minor"/>
      </rPr>
      <t xml:space="preserve"> - RETENTOR DO VOLANTE DO MOTOR ESTOURADO / </t>
    </r>
    <r>
      <rPr>
        <b/>
        <sz val="11"/>
        <color rgb="FFFF0000"/>
        <rFont val="Calibri"/>
        <family val="2"/>
        <scheme val="minor"/>
      </rPr>
      <t>O.S - 21826756</t>
    </r>
  </si>
  <si>
    <t xml:space="preserve">AG. ÁREA </t>
  </si>
  <si>
    <t>WERBETE REIS</t>
  </si>
  <si>
    <t>WANDERSON</t>
  </si>
  <si>
    <r>
      <t xml:space="preserve">CILINDRO DE INCLINAÇÃO E PINO DE SUSPENSÃO DO DIVISOR DE LINHA QUEBRADOS / </t>
    </r>
    <r>
      <rPr>
        <b/>
        <sz val="12"/>
        <color rgb="FFFF0000"/>
        <rFont val="Calibri"/>
        <family val="2"/>
        <scheme val="minor"/>
      </rPr>
      <t>O.S - 21829610 / 21829611</t>
    </r>
  </si>
  <si>
    <t>ORLANDINHO</t>
  </si>
  <si>
    <r>
      <t xml:space="preserve">LIDER TURNO A: </t>
    </r>
    <r>
      <rPr>
        <b/>
        <sz val="11"/>
        <color rgb="FFFF0000"/>
        <rFont val="Calibri"/>
        <family val="2"/>
        <scheme val="minor"/>
      </rPr>
      <t>WELLINGTON</t>
    </r>
  </si>
  <si>
    <r>
      <t xml:space="preserve">LIDER TURNO C: </t>
    </r>
    <r>
      <rPr>
        <b/>
        <sz val="11"/>
        <color rgb="FFFF0000"/>
        <rFont val="Calibri"/>
        <family val="2"/>
        <scheme val="minor"/>
      </rPr>
      <t>JHONATAN</t>
    </r>
  </si>
  <si>
    <r>
      <t>LIDER TURNO B:</t>
    </r>
    <r>
      <rPr>
        <b/>
        <sz val="11"/>
        <color rgb="FFFF0000"/>
        <rFont val="Calibri"/>
        <family val="2"/>
        <scheme val="minor"/>
      </rPr>
      <t xml:space="preserve"> WANDERSON</t>
    </r>
  </si>
  <si>
    <t>WANDERSO</t>
  </si>
  <si>
    <t>JHONATAN</t>
  </si>
  <si>
    <t>DANDO APOIO PARA A  IRRIGAÇÃO</t>
  </si>
  <si>
    <t>WELLINGTON</t>
  </si>
  <si>
    <t>ATOLADA</t>
  </si>
  <si>
    <t>LEO</t>
  </si>
  <si>
    <t xml:space="preserve">DESLOCAMENTO PARA CHAPADINHA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</si>
</sst>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[$-F400]h:mm:ss\ AM/PM"/>
    <numFmt numFmtId="167" formatCode="0\:&quot;00 h&quot;"/>
    <numFmt numFmtId="168" formatCode="[h]:mm"/>
    <numFmt numFmtId="169" formatCode="#,##0\ &quot;ha&quot;"/>
    <numFmt numFmtId="170" formatCode="h:mm;@"/>
  </numFmts>
  <fonts count="4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2" tint="-0.89996032593768116"/>
      <name val="Century Gothic"/>
      <family val="2"/>
    </font>
    <font>
      <sz val="11"/>
      <color theme="3" tint="-0.499984740745262"/>
      <name val="Century Gothic"/>
      <family val="2"/>
    </font>
    <font>
      <sz val="11"/>
      <color theme="2" tint="-0.89989928891872917"/>
      <name val="Century Gothic"/>
      <family val="2"/>
    </font>
    <font>
      <sz val="12"/>
      <color theme="3" tint="-0.499984740745262"/>
      <name val="Century Gothic"/>
      <family val="2"/>
    </font>
    <font>
      <sz val="12"/>
      <color rgb="FFFF000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2" tint="-0.89989928891872917"/>
      <name val="Calibri"/>
      <family val="2"/>
    </font>
    <font>
      <sz val="11"/>
      <color theme="3" tint="-0.499984740745262"/>
      <name val="Calibri"/>
      <family val="2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3DB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0">
    <xf numFmtId="0" fontId="0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5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9" fillId="0" borderId="0" applyNumberFormat="0" applyBorder="0" applyProtection="0">
      <alignment horizontal="left" vertical="center" wrapText="1" indent="1"/>
    </xf>
    <xf numFmtId="0" fontId="30" fillId="0" borderId="0">
      <alignment vertical="center"/>
    </xf>
    <xf numFmtId="0" fontId="31" fillId="0" borderId="0" applyFill="0" applyBorder="0" applyProtection="0">
      <alignment horizontal="left" vertical="center" wrapText="1" indent="1"/>
    </xf>
  </cellStyleXfs>
  <cellXfs count="3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6" borderId="0" xfId="0" applyFill="1"/>
    <xf numFmtId="0" fontId="11" fillId="6" borderId="0" xfId="0" applyFont="1" applyFill="1" applyAlignment="1" applyProtection="1">
      <alignment horizontal="center" vertical="center"/>
      <protection locked="0"/>
    </xf>
    <xf numFmtId="0" fontId="1" fillId="3" borderId="30" xfId="0" applyFont="1" applyFill="1" applyBorder="1" applyAlignment="1" applyProtection="1">
      <alignment horizontal="center" vertical="center" wrapText="1"/>
      <protection locked="0"/>
    </xf>
    <xf numFmtId="14" fontId="2" fillId="9" borderId="30" xfId="0" applyNumberFormat="1" applyFont="1" applyFill="1" applyBorder="1" applyAlignment="1" applyProtection="1">
      <alignment horizontal="center" vertical="center"/>
      <protection locked="0"/>
    </xf>
    <xf numFmtId="20" fontId="2" fillId="9" borderId="30" xfId="0" applyNumberFormat="1" applyFont="1" applyFill="1" applyBorder="1" applyAlignment="1" applyProtection="1">
      <alignment horizontal="center" vertical="center"/>
      <protection locked="0"/>
    </xf>
    <xf numFmtId="20" fontId="11" fillId="9" borderId="36" xfId="0" applyNumberFormat="1" applyFont="1" applyFill="1" applyBorder="1" applyAlignment="1" applyProtection="1">
      <alignment horizontal="center" vertical="center"/>
      <protection locked="0"/>
    </xf>
    <xf numFmtId="14" fontId="2" fillId="9" borderId="36" xfId="0" applyNumberFormat="1" applyFont="1" applyFill="1" applyBorder="1" applyAlignment="1" applyProtection="1">
      <alignment horizontal="center" vertical="center"/>
      <protection locked="0"/>
    </xf>
    <xf numFmtId="0" fontId="1" fillId="3" borderId="38" xfId="0" applyFont="1" applyFill="1" applyBorder="1" applyAlignment="1" applyProtection="1">
      <alignment horizontal="center" vertical="center" wrapText="1"/>
      <protection locked="0"/>
    </xf>
    <xf numFmtId="0" fontId="5" fillId="0" borderId="36" xfId="0" applyFont="1" applyBorder="1" applyAlignment="1" applyProtection="1">
      <alignment horizontal="center" vertical="center"/>
      <protection locked="0"/>
    </xf>
    <xf numFmtId="167" fontId="5" fillId="0" borderId="37" xfId="0" applyNumberFormat="1" applyFont="1" applyBorder="1" applyAlignment="1">
      <alignment horizontal="center" vertical="center"/>
    </xf>
    <xf numFmtId="14" fontId="5" fillId="0" borderId="30" xfId="0" applyNumberFormat="1" applyFont="1" applyBorder="1" applyAlignment="1" applyProtection="1">
      <alignment horizontal="center" vertical="center"/>
      <protection locked="0"/>
    </xf>
    <xf numFmtId="0" fontId="1" fillId="3" borderId="31" xfId="0" applyFont="1" applyFill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center"/>
    </xf>
    <xf numFmtId="1" fontId="2" fillId="10" borderId="2" xfId="0" applyNumberFormat="1" applyFont="1" applyFill="1" applyBorder="1" applyAlignment="1" applyProtection="1">
      <alignment horizontal="center"/>
      <protection locked="0"/>
    </xf>
    <xf numFmtId="165" fontId="5" fillId="10" borderId="2" xfId="0" applyNumberFormat="1" applyFont="1" applyFill="1" applyBorder="1" applyProtection="1">
      <protection locked="0"/>
    </xf>
    <xf numFmtId="0" fontId="9" fillId="3" borderId="44" xfId="0" applyFont="1" applyFill="1" applyBorder="1" applyAlignment="1" applyProtection="1">
      <alignment horizontal="center" vertical="center"/>
      <protection locked="0"/>
    </xf>
    <xf numFmtId="1" fontId="4" fillId="2" borderId="44" xfId="0" applyNumberFormat="1" applyFont="1" applyFill="1" applyBorder="1" applyAlignment="1" applyProtection="1">
      <alignment horizontal="center" vertical="center"/>
      <protection locked="0"/>
    </xf>
    <xf numFmtId="0" fontId="10" fillId="0" borderId="44" xfId="0" applyFont="1" applyBorder="1" applyAlignment="1" applyProtection="1">
      <alignment vertical="center"/>
      <protection locked="0"/>
    </xf>
    <xf numFmtId="0" fontId="8" fillId="3" borderId="45" xfId="0" applyFont="1" applyFill="1" applyBorder="1" applyAlignment="1" applyProtection="1">
      <alignment horizontal="center" vertical="center" wrapText="1"/>
      <protection locked="0"/>
    </xf>
    <xf numFmtId="20" fontId="2" fillId="9" borderId="35" xfId="0" applyNumberFormat="1" applyFont="1" applyFill="1" applyBorder="1" applyAlignment="1" applyProtection="1">
      <alignment horizontal="center" vertical="center"/>
      <protection locked="0"/>
    </xf>
    <xf numFmtId="0" fontId="1" fillId="3" borderId="35" xfId="0" applyFont="1" applyFill="1" applyBorder="1" applyAlignment="1" applyProtection="1">
      <alignment horizontal="center" vertical="center" wrapText="1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8" fillId="3" borderId="28" xfId="0" applyFont="1" applyFill="1" applyBorder="1" applyAlignment="1">
      <alignment horizontal="center" vertical="center" wrapText="1"/>
    </xf>
    <xf numFmtId="0" fontId="5" fillId="0" borderId="49" xfId="0" applyFont="1" applyBorder="1" applyAlignment="1" applyProtection="1">
      <alignment horizontal="center" vertical="center"/>
      <protection locked="0"/>
    </xf>
    <xf numFmtId="0" fontId="5" fillId="0" borderId="50" xfId="0" applyFont="1" applyBorder="1" applyAlignment="1" applyProtection="1">
      <alignment horizontal="center" vertical="center"/>
      <protection locked="0"/>
    </xf>
    <xf numFmtId="0" fontId="7" fillId="0" borderId="50" xfId="0" applyFont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>
      <alignment horizontal="center" vertical="center"/>
    </xf>
    <xf numFmtId="0" fontId="9" fillId="3" borderId="20" xfId="0" applyFont="1" applyFill="1" applyBorder="1" applyAlignment="1" applyProtection="1">
      <alignment horizontal="center" vertical="center"/>
      <protection locked="0"/>
    </xf>
    <xf numFmtId="0" fontId="5" fillId="6" borderId="2" xfId="0" applyFont="1" applyFill="1" applyBorder="1" applyAlignment="1" applyProtection="1">
      <alignment horizontal="center"/>
      <protection locked="0"/>
    </xf>
    <xf numFmtId="0" fontId="8" fillId="3" borderId="29" xfId="0" applyFont="1" applyFill="1" applyBorder="1" applyAlignment="1">
      <alignment horizontal="center"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0" fontId="12" fillId="0" borderId="36" xfId="0" applyFont="1" applyBorder="1" applyAlignment="1" applyProtection="1">
      <alignment horizontal="center" vertical="center"/>
      <protection locked="0"/>
    </xf>
    <xf numFmtId="0" fontId="23" fillId="0" borderId="30" xfId="0" applyFont="1" applyBorder="1" applyAlignment="1" applyProtection="1">
      <alignment horizontal="center" vertical="center"/>
      <protection locked="0"/>
    </xf>
    <xf numFmtId="0" fontId="23" fillId="7" borderId="30" xfId="0" applyFont="1" applyFill="1" applyBorder="1" applyAlignment="1" applyProtection="1">
      <alignment horizontal="center" vertical="center"/>
      <protection locked="0"/>
    </xf>
    <xf numFmtId="14" fontId="19" fillId="6" borderId="36" xfId="0" applyNumberFormat="1" applyFont="1" applyFill="1" applyBorder="1" applyAlignment="1" applyProtection="1">
      <alignment horizontal="center" vertical="center"/>
      <protection locked="0"/>
    </xf>
    <xf numFmtId="20" fontId="19" fillId="6" borderId="30" xfId="0" applyNumberFormat="1" applyFont="1" applyFill="1" applyBorder="1" applyAlignment="1" applyProtection="1">
      <alignment horizontal="center" vertical="center"/>
      <protection locked="0"/>
    </xf>
    <xf numFmtId="14" fontId="19" fillId="6" borderId="30" xfId="0" applyNumberFormat="1" applyFont="1" applyFill="1" applyBorder="1" applyAlignment="1" applyProtection="1">
      <alignment horizontal="center" vertical="center"/>
      <protection locked="0"/>
    </xf>
    <xf numFmtId="20" fontId="19" fillId="6" borderId="35" xfId="0" applyNumberFormat="1" applyFont="1" applyFill="1" applyBorder="1" applyAlignment="1" applyProtection="1">
      <alignment horizontal="center" vertical="center"/>
      <protection locked="0"/>
    </xf>
    <xf numFmtId="14" fontId="19" fillId="9" borderId="36" xfId="0" applyNumberFormat="1" applyFont="1" applyFill="1" applyBorder="1" applyAlignment="1" applyProtection="1">
      <alignment horizontal="center" vertical="center"/>
      <protection locked="0"/>
    </xf>
    <xf numFmtId="20" fontId="19" fillId="9" borderId="30" xfId="0" applyNumberFormat="1" applyFont="1" applyFill="1" applyBorder="1" applyAlignment="1" applyProtection="1">
      <alignment horizontal="center" vertical="center"/>
      <protection locked="0"/>
    </xf>
    <xf numFmtId="14" fontId="19" fillId="9" borderId="30" xfId="0" applyNumberFormat="1" applyFont="1" applyFill="1" applyBorder="1" applyAlignment="1" applyProtection="1">
      <alignment horizontal="center" vertical="center"/>
      <protection locked="0"/>
    </xf>
    <xf numFmtId="20" fontId="19" fillId="9" borderId="35" xfId="0" applyNumberFormat="1" applyFont="1" applyFill="1" applyBorder="1" applyAlignment="1" applyProtection="1">
      <alignment horizontal="center" vertical="center"/>
      <protection locked="0"/>
    </xf>
    <xf numFmtId="20" fontId="2" fillId="0" borderId="2" xfId="0" applyNumberFormat="1" applyFont="1" applyBorder="1" applyAlignment="1" applyProtection="1">
      <alignment horizontal="center" vertical="center"/>
      <protection locked="0"/>
    </xf>
    <xf numFmtId="20" fontId="19" fillId="0" borderId="35" xfId="0" applyNumberFormat="1" applyFont="1" applyBorder="1" applyAlignment="1" applyProtection="1">
      <alignment horizontal="center" vertical="center"/>
      <protection locked="0"/>
    </xf>
    <xf numFmtId="0" fontId="24" fillId="6" borderId="30" xfId="0" applyFont="1" applyFill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20" fontId="19" fillId="13" borderId="35" xfId="0" applyNumberFormat="1" applyFont="1" applyFill="1" applyBorder="1" applyAlignment="1" applyProtection="1">
      <alignment horizontal="center" vertical="center"/>
      <protection locked="0"/>
    </xf>
    <xf numFmtId="14" fontId="19" fillId="13" borderId="36" xfId="0" applyNumberFormat="1" applyFont="1" applyFill="1" applyBorder="1" applyAlignment="1" applyProtection="1">
      <alignment horizontal="center" vertical="center"/>
      <protection locked="0"/>
    </xf>
    <xf numFmtId="20" fontId="19" fillId="13" borderId="30" xfId="0" applyNumberFormat="1" applyFont="1" applyFill="1" applyBorder="1" applyAlignment="1" applyProtection="1">
      <alignment horizontal="center" vertical="center"/>
      <protection locked="0"/>
    </xf>
    <xf numFmtId="14" fontId="19" fillId="13" borderId="30" xfId="0" applyNumberFormat="1" applyFont="1" applyFill="1" applyBorder="1" applyAlignment="1" applyProtection="1">
      <alignment horizontal="center" vertical="center"/>
      <protection locked="0"/>
    </xf>
    <xf numFmtId="14" fontId="19" fillId="0" borderId="30" xfId="0" applyNumberFormat="1" applyFont="1" applyBorder="1" applyAlignment="1" applyProtection="1">
      <alignment horizontal="center" vertical="center"/>
      <protection locked="0"/>
    </xf>
    <xf numFmtId="14" fontId="19" fillId="6" borderId="38" xfId="0" applyNumberFormat="1" applyFont="1" applyFill="1" applyBorder="1" applyAlignment="1" applyProtection="1">
      <alignment horizontal="center" vertical="center"/>
      <protection locked="0"/>
    </xf>
    <xf numFmtId="20" fontId="19" fillId="6" borderId="31" xfId="0" applyNumberFormat="1" applyFont="1" applyFill="1" applyBorder="1" applyAlignment="1" applyProtection="1">
      <alignment horizontal="center" vertical="center"/>
      <protection locked="0"/>
    </xf>
    <xf numFmtId="14" fontId="19" fillId="0" borderId="38" xfId="0" applyNumberFormat="1" applyFont="1" applyBorder="1" applyAlignment="1" applyProtection="1">
      <alignment horizontal="center" vertical="center"/>
      <protection locked="0"/>
    </xf>
    <xf numFmtId="20" fontId="19" fillId="0" borderId="31" xfId="0" applyNumberFormat="1" applyFont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 applyProtection="1">
      <alignment horizontal="center" vertical="center"/>
      <protection locked="0"/>
    </xf>
    <xf numFmtId="20" fontId="2" fillId="0" borderId="1" xfId="0" applyNumberFormat="1" applyFont="1" applyBorder="1" applyAlignment="1" applyProtection="1">
      <alignment horizontal="center" vertical="center"/>
      <protection locked="0"/>
    </xf>
    <xf numFmtId="14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47" xfId="0" applyNumberFormat="1" applyFont="1" applyBorder="1" applyAlignment="1" applyProtection="1">
      <alignment horizontal="center" vertical="center"/>
      <protection locked="0"/>
    </xf>
    <xf numFmtId="168" fontId="25" fillId="0" borderId="2" xfId="0" applyNumberFormat="1" applyFont="1" applyBorder="1" applyAlignment="1">
      <alignment horizontal="center" vertical="center"/>
    </xf>
    <xf numFmtId="14" fontId="19" fillId="6" borderId="2" xfId="0" applyNumberFormat="1" applyFont="1" applyFill="1" applyBorder="1" applyAlignment="1" applyProtection="1">
      <alignment horizontal="center" vertical="center"/>
      <protection locked="0"/>
    </xf>
    <xf numFmtId="20" fontId="19" fillId="6" borderId="2" xfId="0" applyNumberFormat="1" applyFont="1" applyFill="1" applyBorder="1" applyAlignment="1" applyProtection="1">
      <alignment horizontal="center" vertical="center"/>
      <protection locked="0"/>
    </xf>
    <xf numFmtId="20" fontId="19" fillId="0" borderId="2" xfId="0" applyNumberFormat="1" applyFont="1" applyBorder="1" applyAlignment="1" applyProtection="1">
      <alignment horizontal="center" vertical="center"/>
      <protection locked="0"/>
    </xf>
    <xf numFmtId="14" fontId="19" fillId="0" borderId="2" xfId="0" applyNumberFormat="1" applyFont="1" applyBorder="1" applyAlignment="1" applyProtection="1">
      <alignment horizontal="center" vertical="center"/>
      <protection locked="0"/>
    </xf>
    <xf numFmtId="14" fontId="21" fillId="6" borderId="36" xfId="0" applyNumberFormat="1" applyFont="1" applyFill="1" applyBorder="1" applyAlignment="1" applyProtection="1">
      <alignment horizontal="center" vertical="center"/>
      <protection locked="0"/>
    </xf>
    <xf numFmtId="14" fontId="21" fillId="13" borderId="36" xfId="0" applyNumberFormat="1" applyFont="1" applyFill="1" applyBorder="1" applyAlignment="1" applyProtection="1">
      <alignment horizontal="center" vertical="center"/>
      <protection locked="0"/>
    </xf>
    <xf numFmtId="168" fontId="19" fillId="6" borderId="2" xfId="0" applyNumberFormat="1" applyFont="1" applyFill="1" applyBorder="1" applyAlignment="1">
      <alignment horizontal="center" vertical="center"/>
    </xf>
    <xf numFmtId="165" fontId="5" fillId="10" borderId="6" xfId="0" applyNumberFormat="1" applyFont="1" applyFill="1" applyBorder="1" applyProtection="1">
      <protection locked="0"/>
    </xf>
    <xf numFmtId="1" fontId="2" fillId="10" borderId="23" xfId="0" applyNumberFormat="1" applyFont="1" applyFill="1" applyBorder="1" applyAlignment="1" applyProtection="1">
      <alignment horizontal="center"/>
      <protection locked="0"/>
    </xf>
    <xf numFmtId="14" fontId="19" fillId="13" borderId="2" xfId="0" applyNumberFormat="1" applyFont="1" applyFill="1" applyBorder="1" applyAlignment="1" applyProtection="1">
      <alignment horizontal="center" vertical="center"/>
      <protection locked="0"/>
    </xf>
    <xf numFmtId="20" fontId="19" fillId="13" borderId="2" xfId="0" applyNumberFormat="1" applyFont="1" applyFill="1" applyBorder="1" applyAlignment="1" applyProtection="1">
      <alignment horizontal="center" vertical="center"/>
      <protection locked="0"/>
    </xf>
    <xf numFmtId="168" fontId="19" fillId="0" borderId="2" xfId="0" applyNumberFormat="1" applyFont="1" applyBorder="1" applyAlignment="1">
      <alignment horizontal="center" vertical="center"/>
    </xf>
    <xf numFmtId="14" fontId="21" fillId="0" borderId="36" xfId="0" applyNumberFormat="1" applyFont="1" applyBorder="1" applyAlignment="1" applyProtection="1">
      <alignment horizontal="center" vertical="center"/>
      <protection locked="0"/>
    </xf>
    <xf numFmtId="20" fontId="19" fillId="0" borderId="30" xfId="0" applyNumberFormat="1" applyFont="1" applyBorder="1" applyAlignment="1" applyProtection="1">
      <alignment horizontal="center" vertical="center"/>
      <protection locked="0"/>
    </xf>
    <xf numFmtId="168" fontId="19" fillId="6" borderId="0" xfId="0" applyNumberFormat="1" applyFont="1" applyFill="1" applyAlignment="1">
      <alignment horizontal="center" vertical="center"/>
    </xf>
    <xf numFmtId="0" fontId="11" fillId="9" borderId="30" xfId="0" applyFont="1" applyFill="1" applyBorder="1" applyAlignment="1" applyProtection="1">
      <alignment horizontal="center" vertical="center"/>
      <protection locked="0"/>
    </xf>
    <xf numFmtId="0" fontId="11" fillId="9" borderId="35" xfId="0" applyFont="1" applyFill="1" applyBorder="1" applyAlignment="1" applyProtection="1">
      <alignment horizontal="center" vertical="center"/>
      <protection locked="0"/>
    </xf>
    <xf numFmtId="0" fontId="5" fillId="5" borderId="22" xfId="0" applyFont="1" applyFill="1" applyBorder="1" applyAlignment="1" applyProtection="1">
      <alignment horizontal="center"/>
      <protection locked="0"/>
    </xf>
    <xf numFmtId="0" fontId="22" fillId="0" borderId="34" xfId="0" applyFont="1" applyBorder="1" applyAlignment="1" applyProtection="1">
      <alignment horizontal="center" vertical="center"/>
      <protection locked="0"/>
    </xf>
    <xf numFmtId="0" fontId="22" fillId="0" borderId="36" xfId="0" applyFont="1" applyBorder="1" applyAlignment="1" applyProtection="1">
      <alignment horizontal="center" vertical="center"/>
      <protection locked="0"/>
    </xf>
    <xf numFmtId="0" fontId="5" fillId="0" borderId="62" xfId="0" applyFont="1" applyBorder="1" applyAlignment="1" applyProtection="1">
      <alignment horizontal="center" vertical="center"/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19" fillId="0" borderId="29" xfId="0" applyFont="1" applyBorder="1" applyAlignment="1">
      <alignment horizontal="center" vertical="center"/>
    </xf>
    <xf numFmtId="0" fontId="19" fillId="6" borderId="29" xfId="0" applyFont="1" applyFill="1" applyBorder="1" applyAlignment="1">
      <alignment horizontal="center" vertical="center" wrapText="1"/>
    </xf>
    <xf numFmtId="0" fontId="19" fillId="6" borderId="29" xfId="0" applyFont="1" applyFill="1" applyBorder="1" applyAlignment="1">
      <alignment horizontal="center" vertical="center"/>
    </xf>
    <xf numFmtId="0" fontId="19" fillId="13" borderId="29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 wrapText="1"/>
    </xf>
    <xf numFmtId="165" fontId="5" fillId="10" borderId="0" xfId="0" applyNumberFormat="1" applyFont="1" applyFill="1" applyProtection="1">
      <protection locked="0"/>
    </xf>
    <xf numFmtId="0" fontId="9" fillId="4" borderId="44" xfId="0" applyFont="1" applyFill="1" applyBorder="1" applyAlignment="1" applyProtection="1">
      <alignment horizontal="center" vertical="center"/>
      <protection locked="0"/>
    </xf>
    <xf numFmtId="10" fontId="1" fillId="4" borderId="44" xfId="0" applyNumberFormat="1" applyFont="1" applyFill="1" applyBorder="1" applyAlignment="1" applyProtection="1">
      <alignment horizontal="center" vertical="center"/>
      <protection locked="0"/>
    </xf>
    <xf numFmtId="0" fontId="9" fillId="4" borderId="66" xfId="0" applyFont="1" applyFill="1" applyBorder="1" applyAlignment="1" applyProtection="1">
      <alignment horizontal="center" vertical="center"/>
      <protection locked="0"/>
    </xf>
    <xf numFmtId="1" fontId="4" fillId="2" borderId="67" xfId="0" applyNumberFormat="1" applyFont="1" applyFill="1" applyBorder="1" applyAlignment="1" applyProtection="1">
      <alignment horizontal="center" vertical="center"/>
      <protection locked="0"/>
    </xf>
    <xf numFmtId="0" fontId="10" fillId="0" borderId="68" xfId="0" applyFont="1" applyBorder="1" applyAlignment="1" applyProtection="1">
      <alignment vertical="center"/>
      <protection locked="0"/>
    </xf>
    <xf numFmtId="0" fontId="10" fillId="0" borderId="69" xfId="0" applyFont="1" applyBorder="1" applyAlignment="1" applyProtection="1">
      <alignment vertical="center"/>
      <protection locked="0"/>
    </xf>
    <xf numFmtId="0" fontId="10" fillId="12" borderId="70" xfId="0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7" fillId="0" borderId="0" xfId="0" applyFont="1"/>
    <xf numFmtId="0" fontId="27" fillId="6" borderId="0" xfId="0" applyFont="1" applyFill="1" applyAlignment="1" applyProtection="1">
      <alignment horizontal="center" vertical="center"/>
      <protection locked="0"/>
    </xf>
    <xf numFmtId="0" fontId="0" fillId="15" borderId="0" xfId="0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10" fontId="0" fillId="0" borderId="0" xfId="0" applyNumberFormat="1" applyAlignment="1">
      <alignment horizontal="center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9" borderId="31" xfId="0" applyFont="1" applyFill="1" applyBorder="1" applyAlignment="1" applyProtection="1">
      <alignment horizontal="center" vertical="center"/>
      <protection locked="0"/>
    </xf>
    <xf numFmtId="168" fontId="25" fillId="0" borderId="25" xfId="0" applyNumberFormat="1" applyFont="1" applyBorder="1" applyAlignment="1">
      <alignment horizontal="center" vertical="center"/>
    </xf>
    <xf numFmtId="14" fontId="2" fillId="0" borderId="25" xfId="0" applyNumberFormat="1" applyFont="1" applyBorder="1" applyAlignment="1" applyProtection="1">
      <alignment horizontal="center" vertical="center"/>
      <protection locked="0"/>
    </xf>
    <xf numFmtId="20" fontId="2" fillId="0" borderId="19" xfId="0" applyNumberFormat="1" applyFont="1" applyBorder="1" applyAlignment="1" applyProtection="1">
      <alignment horizontal="center" vertical="center"/>
      <protection locked="0"/>
    </xf>
    <xf numFmtId="20" fontId="2" fillId="0" borderId="25" xfId="0" applyNumberFormat="1" applyFont="1" applyBorder="1" applyAlignment="1" applyProtection="1">
      <alignment horizontal="center" vertical="center"/>
      <protection locked="0"/>
    </xf>
    <xf numFmtId="14" fontId="2" fillId="9" borderId="62" xfId="0" applyNumberFormat="1" applyFont="1" applyFill="1" applyBorder="1" applyAlignment="1" applyProtection="1">
      <alignment horizontal="center" vertical="center"/>
      <protection locked="0"/>
    </xf>
    <xf numFmtId="20" fontId="2" fillId="9" borderId="38" xfId="0" applyNumberFormat="1" applyFont="1" applyFill="1" applyBorder="1" applyAlignment="1" applyProtection="1">
      <alignment horizontal="center" vertical="center"/>
      <protection locked="0"/>
    </xf>
    <xf numFmtId="14" fontId="2" fillId="9" borderId="38" xfId="0" applyNumberFormat="1" applyFont="1" applyFill="1" applyBorder="1" applyAlignment="1" applyProtection="1">
      <alignment horizontal="center" vertical="center"/>
      <protection locked="0"/>
    </xf>
    <xf numFmtId="20" fontId="2" fillId="9" borderId="31" xfId="0" applyNumberFormat="1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168" fontId="15" fillId="0" borderId="2" xfId="0" applyNumberFormat="1" applyFont="1" applyBorder="1" applyAlignment="1">
      <alignment horizontal="center" vertical="center"/>
    </xf>
    <xf numFmtId="0" fontId="0" fillId="16" borderId="0" xfId="0" applyFill="1"/>
    <xf numFmtId="0" fontId="0" fillId="16" borderId="0" xfId="0" applyFill="1" applyAlignment="1">
      <alignment horizontal="center"/>
    </xf>
    <xf numFmtId="14" fontId="0" fillId="16" borderId="0" xfId="0" applyNumberFormat="1" applyFill="1"/>
    <xf numFmtId="0" fontId="5" fillId="2" borderId="74" xfId="0" applyFont="1" applyFill="1" applyBorder="1" applyAlignment="1">
      <alignment horizontal="center" vertical="center"/>
    </xf>
    <xf numFmtId="14" fontId="5" fillId="2" borderId="75" xfId="0" applyNumberFormat="1" applyFont="1" applyFill="1" applyBorder="1" applyAlignment="1">
      <alignment horizontal="center" vertical="center"/>
    </xf>
    <xf numFmtId="0" fontId="17" fillId="12" borderId="20" xfId="0" applyFont="1" applyFill="1" applyBorder="1" applyAlignment="1" applyProtection="1">
      <alignment horizontal="center" vertical="center"/>
      <protection locked="0"/>
    </xf>
    <xf numFmtId="0" fontId="30" fillId="0" borderId="0" xfId="28">
      <alignment vertical="center"/>
    </xf>
    <xf numFmtId="0" fontId="30" fillId="0" borderId="0" xfId="28" applyAlignment="1">
      <alignment horizontal="center" vertical="center"/>
    </xf>
    <xf numFmtId="0" fontId="29" fillId="17" borderId="76" xfId="27" applyFill="1" applyBorder="1" applyAlignment="1">
      <alignment horizontal="center" vertical="center" wrapText="1"/>
    </xf>
    <xf numFmtId="169" fontId="32" fillId="0" borderId="0" xfId="28" applyNumberFormat="1" applyFont="1">
      <alignment vertical="center"/>
    </xf>
    <xf numFmtId="0" fontId="27" fillId="0" borderId="0" xfId="0" applyFont="1" applyAlignment="1">
      <alignment vertical="center"/>
    </xf>
    <xf numFmtId="0" fontId="33" fillId="0" borderId="0" xfId="0" applyFont="1" applyAlignment="1">
      <alignment horizontal="center"/>
    </xf>
    <xf numFmtId="0" fontId="16" fillId="6" borderId="2" xfId="0" applyFont="1" applyFill="1" applyBorder="1" applyAlignment="1">
      <alignment horizontal="center" vertical="center"/>
    </xf>
    <xf numFmtId="165" fontId="1" fillId="10" borderId="46" xfId="0" applyNumberFormat="1" applyFont="1" applyFill="1" applyBorder="1" applyAlignment="1" applyProtection="1">
      <alignment horizontal="center" vertical="center"/>
      <protection locked="0"/>
    </xf>
    <xf numFmtId="165" fontId="5" fillId="10" borderId="1" xfId="0" applyNumberFormat="1" applyFont="1" applyFill="1" applyBorder="1" applyProtection="1">
      <protection locked="0"/>
    </xf>
    <xf numFmtId="0" fontId="10" fillId="0" borderId="78" xfId="0" applyFont="1" applyBorder="1" applyAlignment="1" applyProtection="1">
      <alignment vertical="center"/>
      <protection locked="0"/>
    </xf>
    <xf numFmtId="0" fontId="8" fillId="3" borderId="81" xfId="0" applyFont="1" applyFill="1" applyBorder="1" applyAlignment="1" applyProtection="1">
      <alignment horizontal="center" vertical="center" wrapText="1"/>
      <protection locked="0"/>
    </xf>
    <xf numFmtId="165" fontId="1" fillId="10" borderId="80" xfId="0" applyNumberFormat="1" applyFont="1" applyFill="1" applyBorder="1" applyAlignment="1" applyProtection="1">
      <alignment horizontal="center" vertical="center"/>
      <protection locked="0"/>
    </xf>
    <xf numFmtId="0" fontId="17" fillId="12" borderId="82" xfId="0" applyFont="1" applyFill="1" applyBorder="1" applyAlignment="1" applyProtection="1">
      <alignment horizontal="center" vertical="center"/>
      <protection locked="0"/>
    </xf>
    <xf numFmtId="20" fontId="37" fillId="6" borderId="2" xfId="0" applyNumberFormat="1" applyFont="1" applyFill="1" applyBorder="1" applyAlignment="1" applyProtection="1">
      <alignment horizontal="center" vertical="center"/>
      <protection locked="0"/>
    </xf>
    <xf numFmtId="20" fontId="16" fillId="6" borderId="2" xfId="0" applyNumberFormat="1" applyFont="1" applyFill="1" applyBorder="1" applyAlignment="1" applyProtection="1">
      <alignment horizontal="center" vertical="center"/>
      <protection locked="0"/>
    </xf>
    <xf numFmtId="14" fontId="16" fillId="6" borderId="2" xfId="0" applyNumberFormat="1" applyFont="1" applyFill="1" applyBorder="1" applyAlignment="1" applyProtection="1">
      <alignment horizontal="center" vertical="center"/>
      <protection locked="0"/>
    </xf>
    <xf numFmtId="20" fontId="16" fillId="6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77" xfId="29" applyNumberFormat="1" applyFont="1" applyBorder="1" applyAlignment="1">
      <alignment horizontal="center" vertical="center" wrapText="1"/>
    </xf>
    <xf numFmtId="0" fontId="36" fillId="0" borderId="77" xfId="0" applyFont="1" applyBorder="1" applyAlignment="1" applyProtection="1">
      <alignment horizontal="center" vertical="center" wrapText="1"/>
      <protection locked="0"/>
    </xf>
    <xf numFmtId="169" fontId="36" fillId="0" borderId="77" xfId="0" applyNumberFormat="1" applyFont="1" applyBorder="1" applyAlignment="1" applyProtection="1">
      <alignment horizontal="center" vertical="center" wrapText="1"/>
      <protection locked="0"/>
    </xf>
    <xf numFmtId="169" fontId="40" fillId="0" borderId="77" xfId="28" applyNumberFormat="1" applyFont="1" applyBorder="1" applyAlignment="1">
      <alignment horizontal="center" vertical="center"/>
    </xf>
    <xf numFmtId="14" fontId="39" fillId="0" borderId="77" xfId="29" quotePrefix="1" applyNumberFormat="1" applyFont="1" applyBorder="1" applyAlignment="1">
      <alignment horizontal="center" vertical="center" wrapText="1"/>
    </xf>
    <xf numFmtId="0" fontId="40" fillId="0" borderId="0" xfId="28" applyFont="1" applyAlignment="1">
      <alignment horizontal="center" vertical="center"/>
    </xf>
    <xf numFmtId="14" fontId="40" fillId="0" borderId="0" xfId="28" applyNumberFormat="1" applyFont="1" applyAlignment="1">
      <alignment horizontal="center" vertical="center"/>
    </xf>
    <xf numFmtId="169" fontId="40" fillId="0" borderId="0" xfId="28" applyNumberFormat="1" applyFont="1" applyAlignment="1">
      <alignment horizontal="center" vertical="center"/>
    </xf>
    <xf numFmtId="14" fontId="2" fillId="6" borderId="2" xfId="0" applyNumberFormat="1" applyFont="1" applyFill="1" applyBorder="1" applyAlignment="1" applyProtection="1">
      <alignment horizontal="center" vertical="center"/>
      <protection locked="0"/>
    </xf>
    <xf numFmtId="20" fontId="2" fillId="6" borderId="2" xfId="0" applyNumberFormat="1" applyFont="1" applyFill="1" applyBorder="1" applyAlignment="1" applyProtection="1">
      <alignment horizontal="center" vertical="center"/>
      <protection locked="0"/>
    </xf>
    <xf numFmtId="14" fontId="19" fillId="6" borderId="1" xfId="0" applyNumberFormat="1" applyFont="1" applyFill="1" applyBorder="1" applyAlignment="1" applyProtection="1">
      <alignment horizontal="center" vertical="center"/>
      <protection locked="0"/>
    </xf>
    <xf numFmtId="0" fontId="22" fillId="6" borderId="36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/>
      <protection locked="0"/>
    </xf>
    <xf numFmtId="0" fontId="23" fillId="6" borderId="30" xfId="0" applyFont="1" applyFill="1" applyBorder="1" applyAlignment="1" applyProtection="1">
      <alignment horizontal="center" vertical="center"/>
      <protection locked="0"/>
    </xf>
    <xf numFmtId="20" fontId="37" fillId="6" borderId="36" xfId="0" applyNumberFormat="1" applyFont="1" applyFill="1" applyBorder="1" applyAlignment="1" applyProtection="1">
      <alignment horizontal="center" vertical="center"/>
      <protection locked="0"/>
    </xf>
    <xf numFmtId="20" fontId="16" fillId="6" borderId="30" xfId="0" applyNumberFormat="1" applyFont="1" applyFill="1" applyBorder="1" applyAlignment="1" applyProtection="1">
      <alignment horizontal="center" vertical="center"/>
      <protection locked="0"/>
    </xf>
    <xf numFmtId="14" fontId="16" fillId="6" borderId="30" xfId="0" applyNumberFormat="1" applyFont="1" applyFill="1" applyBorder="1" applyAlignment="1" applyProtection="1">
      <alignment horizontal="center" vertical="center"/>
      <protection locked="0"/>
    </xf>
    <xf numFmtId="20" fontId="16" fillId="6" borderId="35" xfId="0" applyNumberFormat="1" applyFont="1" applyFill="1" applyBorder="1" applyAlignment="1" applyProtection="1">
      <alignment horizontal="center" vertical="center"/>
      <protection locked="0"/>
    </xf>
    <xf numFmtId="0" fontId="22" fillId="6" borderId="30" xfId="0" applyFont="1" applyFill="1" applyBorder="1" applyAlignment="1" applyProtection="1">
      <alignment horizontal="center" vertical="center"/>
      <protection locked="0"/>
    </xf>
    <xf numFmtId="20" fontId="22" fillId="6" borderId="30" xfId="0" applyNumberFormat="1" applyFont="1" applyFill="1" applyBorder="1" applyAlignment="1" applyProtection="1">
      <alignment horizontal="center" vertical="center"/>
      <protection locked="0"/>
    </xf>
    <xf numFmtId="14" fontId="22" fillId="6" borderId="30" xfId="0" applyNumberFormat="1" applyFont="1" applyFill="1" applyBorder="1" applyAlignment="1" applyProtection="1">
      <alignment horizontal="center" vertical="center"/>
      <protection locked="0"/>
    </xf>
    <xf numFmtId="20" fontId="22" fillId="6" borderId="35" xfId="0" applyNumberFormat="1" applyFont="1" applyFill="1" applyBorder="1" applyAlignment="1" applyProtection="1">
      <alignment horizontal="center" vertical="center"/>
      <protection locked="0"/>
    </xf>
    <xf numFmtId="0" fontId="22" fillId="6" borderId="39" xfId="0" applyFont="1" applyFill="1" applyBorder="1" applyAlignment="1" applyProtection="1">
      <alignment horizontal="center" vertical="center"/>
      <protection locked="0"/>
    </xf>
    <xf numFmtId="14" fontId="38" fillId="6" borderId="36" xfId="0" applyNumberFormat="1" applyFont="1" applyFill="1" applyBorder="1" applyAlignment="1" applyProtection="1">
      <alignment horizontal="center" vertical="center"/>
      <protection locked="0"/>
    </xf>
    <xf numFmtId="0" fontId="5" fillId="6" borderId="36" xfId="0" applyFont="1" applyFill="1" applyBorder="1" applyAlignment="1" applyProtection="1">
      <alignment horizontal="center" vertical="center"/>
      <protection locked="0"/>
    </xf>
    <xf numFmtId="0" fontId="11" fillId="6" borderId="30" xfId="0" applyFont="1" applyFill="1" applyBorder="1" applyAlignment="1" applyProtection="1">
      <alignment horizontal="center" vertical="center"/>
      <protection locked="0"/>
    </xf>
    <xf numFmtId="14" fontId="2" fillId="6" borderId="42" xfId="0" applyNumberFormat="1" applyFont="1" applyFill="1" applyBorder="1" applyAlignment="1" applyProtection="1">
      <alignment horizontal="center" vertical="center"/>
      <protection locked="0"/>
    </xf>
    <xf numFmtId="20" fontId="2" fillId="6" borderId="47" xfId="0" applyNumberFormat="1" applyFont="1" applyFill="1" applyBorder="1" applyAlignment="1" applyProtection="1">
      <alignment horizontal="center" vertical="center"/>
      <protection locked="0"/>
    </xf>
    <xf numFmtId="0" fontId="5" fillId="6" borderId="62" xfId="0" applyFont="1" applyFill="1" applyBorder="1" applyAlignment="1" applyProtection="1">
      <alignment horizontal="center" vertical="center"/>
      <protection locked="0"/>
    </xf>
    <xf numFmtId="0" fontId="13" fillId="6" borderId="38" xfId="0" applyFont="1" applyFill="1" applyBorder="1" applyAlignment="1" applyProtection="1">
      <alignment horizontal="center" vertical="center"/>
      <protection locked="0"/>
    </xf>
    <xf numFmtId="0" fontId="11" fillId="6" borderId="38" xfId="0" applyFont="1" applyFill="1" applyBorder="1" applyAlignment="1" applyProtection="1">
      <alignment horizontal="center" vertical="center"/>
      <protection locked="0"/>
    </xf>
    <xf numFmtId="0" fontId="11" fillId="6" borderId="31" xfId="0" applyFont="1" applyFill="1" applyBorder="1" applyAlignment="1" applyProtection="1">
      <alignment horizontal="center" vertical="center"/>
      <protection locked="0"/>
    </xf>
    <xf numFmtId="168" fontId="25" fillId="6" borderId="25" xfId="0" applyNumberFormat="1" applyFont="1" applyFill="1" applyBorder="1" applyAlignment="1">
      <alignment horizontal="center" vertical="center"/>
    </xf>
    <xf numFmtId="14" fontId="2" fillId="6" borderId="25" xfId="0" applyNumberFormat="1" applyFont="1" applyFill="1" applyBorder="1" applyAlignment="1" applyProtection="1">
      <alignment horizontal="center" vertical="center"/>
      <protection locked="0"/>
    </xf>
    <xf numFmtId="20" fontId="2" fillId="6" borderId="19" xfId="0" applyNumberFormat="1" applyFont="1" applyFill="1" applyBorder="1" applyAlignment="1" applyProtection="1">
      <alignment horizontal="center" vertical="center"/>
      <protection locked="0"/>
    </xf>
    <xf numFmtId="14" fontId="16" fillId="6" borderId="62" xfId="0" applyNumberFormat="1" applyFont="1" applyFill="1" applyBorder="1" applyAlignment="1" applyProtection="1">
      <alignment horizontal="center" vertical="center"/>
      <protection locked="0"/>
    </xf>
    <xf numFmtId="20" fontId="16" fillId="6" borderId="38" xfId="0" applyNumberFormat="1" applyFont="1" applyFill="1" applyBorder="1" applyAlignment="1" applyProtection="1">
      <alignment horizontal="center" vertical="center"/>
      <protection locked="0"/>
    </xf>
    <xf numFmtId="14" fontId="16" fillId="6" borderId="38" xfId="0" applyNumberFormat="1" applyFont="1" applyFill="1" applyBorder="1" applyAlignment="1" applyProtection="1">
      <alignment horizontal="center" vertical="center"/>
      <protection locked="0"/>
    </xf>
    <xf numFmtId="20" fontId="16" fillId="6" borderId="31" xfId="0" applyNumberFormat="1" applyFont="1" applyFill="1" applyBorder="1" applyAlignment="1" applyProtection="1">
      <alignment horizontal="center" vertical="center"/>
      <protection locked="0"/>
    </xf>
    <xf numFmtId="0" fontId="37" fillId="6" borderId="2" xfId="0" applyFont="1" applyFill="1" applyBorder="1" applyAlignment="1" applyProtection="1">
      <alignment horizontal="center" vertical="center"/>
      <protection locked="0"/>
    </xf>
    <xf numFmtId="0" fontId="16" fillId="0" borderId="2" xfId="0" applyFont="1" applyBorder="1" applyAlignment="1">
      <alignment horizontal="center" vertical="center"/>
    </xf>
    <xf numFmtId="0" fontId="37" fillId="8" borderId="2" xfId="0" applyFont="1" applyFill="1" applyBorder="1" applyAlignment="1" applyProtection="1">
      <alignment horizontal="center" vertical="center"/>
      <protection locked="0"/>
    </xf>
    <xf numFmtId="0" fontId="38" fillId="7" borderId="30" xfId="0" applyFont="1" applyFill="1" applyBorder="1" applyAlignment="1" applyProtection="1">
      <alignment horizontal="center" vertical="center"/>
      <protection locked="0"/>
    </xf>
    <xf numFmtId="14" fontId="22" fillId="0" borderId="30" xfId="0" applyNumberFormat="1" applyFont="1" applyBorder="1" applyAlignment="1" applyProtection="1">
      <alignment horizontal="center" vertical="center"/>
      <protection locked="0"/>
    </xf>
    <xf numFmtId="14" fontId="38" fillId="0" borderId="36" xfId="0" applyNumberFormat="1" applyFont="1" applyBorder="1" applyAlignment="1" applyProtection="1">
      <alignment horizontal="center" vertical="center"/>
      <protection locked="0"/>
    </xf>
    <xf numFmtId="20" fontId="22" fillId="0" borderId="30" xfId="0" applyNumberFormat="1" applyFont="1" applyBorder="1" applyAlignment="1" applyProtection="1">
      <alignment horizontal="center" vertical="center"/>
      <protection locked="0"/>
    </xf>
    <xf numFmtId="20" fontId="22" fillId="0" borderId="35" xfId="0" applyNumberFormat="1" applyFont="1" applyBorder="1" applyAlignment="1" applyProtection="1">
      <alignment horizontal="center" vertical="center"/>
      <protection locked="0"/>
    </xf>
    <xf numFmtId="0" fontId="8" fillId="3" borderId="2" xfId="0" applyFont="1" applyFill="1" applyBorder="1" applyAlignment="1">
      <alignment horizontal="center" vertical="center" wrapText="1"/>
    </xf>
    <xf numFmtId="168" fontId="19" fillId="0" borderId="1" xfId="0" applyNumberFormat="1" applyFont="1" applyBorder="1" applyAlignment="1">
      <alignment horizontal="center" vertical="center"/>
    </xf>
    <xf numFmtId="0" fontId="23" fillId="0" borderId="39" xfId="0" applyFont="1" applyBorder="1" applyAlignment="1" applyProtection="1">
      <alignment horizontal="center" vertical="center"/>
      <protection locked="0"/>
    </xf>
    <xf numFmtId="168" fontId="15" fillId="0" borderId="84" xfId="0" applyNumberFormat="1" applyFont="1" applyBorder="1" applyAlignment="1">
      <alignment horizontal="center" vertical="center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2" fillId="9" borderId="44" xfId="0" applyFont="1" applyFill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3" fontId="2" fillId="14" borderId="2" xfId="0" applyNumberFormat="1" applyFont="1" applyFill="1" applyBorder="1" applyAlignment="1" applyProtection="1">
      <alignment horizontal="center"/>
      <protection locked="0"/>
    </xf>
    <xf numFmtId="0" fontId="5" fillId="0" borderId="34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3" borderId="29" xfId="0" applyFont="1" applyFill="1" applyBorder="1" applyAlignment="1" applyProtection="1">
      <alignment horizontal="center" vertical="center" wrapText="1"/>
      <protection locked="0"/>
    </xf>
    <xf numFmtId="0" fontId="34" fillId="6" borderId="0" xfId="0" applyFont="1" applyFill="1" applyAlignment="1" applyProtection="1">
      <alignment vertical="center" wrapText="1"/>
      <protection locked="0"/>
    </xf>
    <xf numFmtId="0" fontId="22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 wrapText="1"/>
    </xf>
    <xf numFmtId="0" fontId="22" fillId="6" borderId="2" xfId="0" applyFont="1" applyFill="1" applyBorder="1" applyAlignment="1">
      <alignment horizontal="center" vertical="center" wrapText="1"/>
    </xf>
    <xf numFmtId="2" fontId="5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28" fillId="6" borderId="2" xfId="0" applyFont="1" applyFill="1" applyBorder="1" applyAlignment="1" applyProtection="1">
      <alignment horizontal="center" vertical="center" wrapText="1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20" fontId="19" fillId="6" borderId="3" xfId="0" applyNumberFormat="1" applyFont="1" applyFill="1" applyBorder="1" applyAlignment="1" applyProtection="1">
      <alignment horizontal="center"/>
      <protection locked="0"/>
    </xf>
    <xf numFmtId="20" fontId="2" fillId="6" borderId="25" xfId="0" applyNumberFormat="1" applyFont="1" applyFill="1" applyBorder="1" applyAlignment="1" applyProtection="1">
      <alignment horizontal="center" vertical="center"/>
      <protection locked="0"/>
    </xf>
    <xf numFmtId="0" fontId="2" fillId="6" borderId="29" xfId="0" applyFont="1" applyFill="1" applyBorder="1" applyAlignment="1">
      <alignment horizontal="center" vertical="center"/>
    </xf>
    <xf numFmtId="0" fontId="26" fillId="0" borderId="29" xfId="0" applyFont="1" applyBorder="1" applyAlignment="1">
      <alignment horizontal="center" vertical="center" wrapText="1"/>
    </xf>
    <xf numFmtId="20" fontId="37" fillId="6" borderId="0" xfId="0" applyNumberFormat="1" applyFont="1" applyFill="1" applyAlignment="1" applyProtection="1">
      <alignment horizontal="center" vertical="center"/>
      <protection locked="0"/>
    </xf>
    <xf numFmtId="20" fontId="16" fillId="6" borderId="0" xfId="0" applyNumberFormat="1" applyFont="1" applyFill="1" applyAlignment="1" applyProtection="1">
      <alignment horizontal="center" vertical="center"/>
      <protection locked="0"/>
    </xf>
    <xf numFmtId="14" fontId="16" fillId="6" borderId="0" xfId="0" applyNumberFormat="1" applyFont="1" applyFill="1" applyAlignment="1" applyProtection="1">
      <alignment horizontal="center" vertical="center"/>
      <protection locked="0"/>
    </xf>
    <xf numFmtId="0" fontId="11" fillId="8" borderId="2" xfId="0" applyFont="1" applyFill="1" applyBorder="1" applyAlignment="1" applyProtection="1">
      <alignment horizontal="center" vertical="center"/>
      <protection locked="0"/>
    </xf>
    <xf numFmtId="0" fontId="13" fillId="0" borderId="91" xfId="0" applyFont="1" applyBorder="1" applyAlignment="1">
      <alignment horizontal="center" vertical="center"/>
    </xf>
    <xf numFmtId="0" fontId="34" fillId="0" borderId="36" xfId="0" applyFont="1" applyBorder="1" applyAlignment="1" applyProtection="1">
      <alignment horizontal="center" vertical="center"/>
      <protection locked="0"/>
    </xf>
    <xf numFmtId="20" fontId="27" fillId="0" borderId="0" xfId="0" applyNumberFormat="1" applyFont="1"/>
    <xf numFmtId="2" fontId="5" fillId="6" borderId="2" xfId="0" applyNumberFormat="1" applyFont="1" applyFill="1" applyBorder="1" applyAlignment="1" applyProtection="1">
      <alignment horizontal="center"/>
      <protection locked="0"/>
    </xf>
    <xf numFmtId="0" fontId="16" fillId="6" borderId="36" xfId="0" applyFont="1" applyFill="1" applyBorder="1" applyAlignment="1" applyProtection="1">
      <alignment horizontal="center" vertical="center"/>
      <protection locked="0"/>
    </xf>
    <xf numFmtId="14" fontId="19" fillId="0" borderId="39" xfId="0" applyNumberFormat="1" applyFont="1" applyBorder="1" applyAlignment="1" applyProtection="1">
      <alignment horizontal="center" vertical="center"/>
      <protection locked="0"/>
    </xf>
    <xf numFmtId="170" fontId="5" fillId="0" borderId="37" xfId="0" applyNumberFormat="1" applyFont="1" applyBorder="1" applyAlignment="1">
      <alignment horizontal="center" vertical="center"/>
    </xf>
    <xf numFmtId="170" fontId="5" fillId="0" borderId="83" xfId="0" applyNumberFormat="1" applyFont="1" applyBorder="1" applyAlignment="1">
      <alignment horizontal="center" vertical="center"/>
    </xf>
    <xf numFmtId="0" fontId="2" fillId="5" borderId="73" xfId="0" applyFont="1" applyFill="1" applyBorder="1" applyAlignment="1" applyProtection="1">
      <alignment horizontal="center" vertical="center"/>
      <protection locked="0"/>
    </xf>
    <xf numFmtId="0" fontId="2" fillId="5" borderId="3" xfId="0" applyFont="1" applyFill="1" applyBorder="1" applyAlignment="1" applyProtection="1">
      <alignment horizontal="center" vertical="center"/>
      <protection locked="0"/>
    </xf>
    <xf numFmtId="0" fontId="34" fillId="6" borderId="59" xfId="0" applyFont="1" applyFill="1" applyBorder="1" applyAlignment="1" applyProtection="1">
      <alignment horizontal="center" vertical="center" wrapText="1"/>
      <protection locked="0"/>
    </xf>
    <xf numFmtId="0" fontId="34" fillId="6" borderId="60" xfId="0" applyFont="1" applyFill="1" applyBorder="1" applyAlignment="1" applyProtection="1">
      <alignment horizontal="center" vertical="center" wrapText="1"/>
      <protection locked="0"/>
    </xf>
    <xf numFmtId="0" fontId="28" fillId="6" borderId="59" xfId="0" applyFont="1" applyFill="1" applyBorder="1" applyAlignment="1" applyProtection="1">
      <alignment horizontal="center" vertical="center" wrapText="1"/>
      <protection locked="0"/>
    </xf>
    <xf numFmtId="0" fontId="28" fillId="6" borderId="60" xfId="0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8" borderId="2" xfId="0" applyFill="1" applyBorder="1" applyAlignment="1" applyProtection="1">
      <alignment horizontal="center" vertical="center"/>
      <protection locked="0"/>
    </xf>
    <xf numFmtId="14" fontId="5" fillId="0" borderId="30" xfId="0" applyNumberFormat="1" applyFont="1" applyBorder="1" applyAlignment="1" applyProtection="1">
      <alignment horizontal="center" vertical="center" wrapText="1"/>
      <protection locked="0"/>
    </xf>
    <xf numFmtId="0" fontId="28" fillId="0" borderId="27" xfId="0" applyFont="1" applyBorder="1" applyAlignment="1" applyProtection="1">
      <alignment horizontal="center" vertical="center" wrapText="1"/>
      <protection locked="0"/>
    </xf>
    <xf numFmtId="0" fontId="28" fillId="0" borderId="94" xfId="0" applyFont="1" applyBorder="1" applyAlignment="1" applyProtection="1">
      <alignment horizontal="center" vertical="center" wrapText="1"/>
      <protection locked="0"/>
    </xf>
    <xf numFmtId="20" fontId="19" fillId="0" borderId="0" xfId="0" applyNumberFormat="1" applyFont="1" applyAlignment="1" applyProtection="1">
      <alignment horizontal="center" vertical="center"/>
      <protection locked="0"/>
    </xf>
    <xf numFmtId="14" fontId="19" fillId="0" borderId="31" xfId="0" applyNumberFormat="1" applyFont="1" applyBorder="1" applyAlignment="1" applyProtection="1">
      <alignment horizontal="center" vertical="center"/>
      <protection locked="0"/>
    </xf>
    <xf numFmtId="20" fontId="19" fillId="0" borderId="47" xfId="0" applyNumberFormat="1" applyFont="1" applyBorder="1" applyAlignment="1" applyProtection="1">
      <alignment horizontal="center" vertical="center"/>
      <protection locked="0"/>
    </xf>
    <xf numFmtId="14" fontId="19" fillId="19" borderId="2" xfId="0" applyNumberFormat="1" applyFont="1" applyFill="1" applyBorder="1" applyAlignment="1" applyProtection="1">
      <alignment horizontal="center" vertical="center"/>
      <protection locked="0"/>
    </xf>
    <xf numFmtId="20" fontId="19" fillId="19" borderId="3" xfId="0" applyNumberFormat="1" applyFont="1" applyFill="1" applyBorder="1" applyAlignment="1" applyProtection="1">
      <alignment horizontal="center" vertical="center"/>
      <protection locked="0"/>
    </xf>
    <xf numFmtId="0" fontId="41" fillId="16" borderId="0" xfId="0" applyFont="1" applyFill="1"/>
    <xf numFmtId="0" fontId="18" fillId="9" borderId="35" xfId="0" applyFont="1" applyFill="1" applyBorder="1" applyAlignment="1">
      <alignment horizontal="center" vertical="center" wrapText="1"/>
    </xf>
    <xf numFmtId="0" fontId="18" fillId="9" borderId="36" xfId="0" applyFont="1" applyFill="1" applyBorder="1" applyAlignment="1">
      <alignment horizontal="center" vertical="center" wrapText="1"/>
    </xf>
    <xf numFmtId="0" fontId="18" fillId="4" borderId="35" xfId="0" applyFont="1" applyFill="1" applyBorder="1" applyAlignment="1">
      <alignment horizontal="center" vertical="center" wrapText="1"/>
    </xf>
    <xf numFmtId="0" fontId="18" fillId="4" borderId="36" xfId="0" applyFont="1" applyFill="1" applyBorder="1" applyAlignment="1">
      <alignment horizontal="center" vertical="center" wrapText="1"/>
    </xf>
    <xf numFmtId="0" fontId="16" fillId="0" borderId="5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46" xfId="0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16" fillId="0" borderId="54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8" fillId="3" borderId="40" xfId="0" applyFont="1" applyFill="1" applyBorder="1" applyAlignment="1">
      <alignment horizontal="center" vertical="center" wrapText="1"/>
    </xf>
    <xf numFmtId="0" fontId="8" fillId="3" borderId="36" xfId="0" applyFont="1" applyFill="1" applyBorder="1" applyAlignment="1">
      <alignment horizontal="center" vertical="center" wrapText="1"/>
    </xf>
    <xf numFmtId="0" fontId="28" fillId="6" borderId="24" xfId="0" applyFont="1" applyFill="1" applyBorder="1" applyAlignment="1" applyProtection="1">
      <alignment horizontal="center" vertical="center" wrapText="1"/>
      <protection locked="0"/>
    </xf>
    <xf numFmtId="0" fontId="28" fillId="6" borderId="3" xfId="0" applyFont="1" applyFill="1" applyBorder="1" applyAlignment="1" applyProtection="1">
      <alignment horizontal="center" vertical="center" wrapText="1"/>
      <protection locked="0"/>
    </xf>
    <xf numFmtId="0" fontId="2" fillId="5" borderId="24" xfId="0" applyFont="1" applyFill="1" applyBorder="1" applyAlignment="1" applyProtection="1">
      <alignment horizontal="center" vertical="center"/>
      <protection locked="0"/>
    </xf>
    <xf numFmtId="0" fontId="2" fillId="5" borderId="73" xfId="0" applyFont="1" applyFill="1" applyBorder="1" applyAlignment="1" applyProtection="1">
      <alignment horizontal="center" vertical="center"/>
      <protection locked="0"/>
    </xf>
    <xf numFmtId="0" fontId="19" fillId="18" borderId="59" xfId="0" applyFont="1" applyFill="1" applyBorder="1" applyAlignment="1" applyProtection="1">
      <alignment horizontal="center" vertical="center" wrapText="1"/>
      <protection locked="0"/>
    </xf>
    <xf numFmtId="0" fontId="19" fillId="18" borderId="43" xfId="0" applyFont="1" applyFill="1" applyBorder="1" applyAlignment="1" applyProtection="1">
      <alignment horizontal="center" vertical="center" wrapText="1"/>
      <protection locked="0"/>
    </xf>
    <xf numFmtId="0" fontId="2" fillId="18" borderId="24" xfId="0" applyFont="1" applyFill="1" applyBorder="1" applyAlignment="1" applyProtection="1">
      <alignment horizontal="center" vertical="center" wrapText="1"/>
      <protection locked="0"/>
    </xf>
    <xf numFmtId="0" fontId="2" fillId="18" borderId="61" xfId="0" applyFont="1" applyFill="1" applyBorder="1" applyAlignment="1" applyProtection="1">
      <alignment horizontal="center" vertical="center" wrapText="1"/>
      <protection locked="0"/>
    </xf>
    <xf numFmtId="0" fontId="34" fillId="6" borderId="57" xfId="0" applyFont="1" applyFill="1" applyBorder="1" applyAlignment="1" applyProtection="1">
      <alignment horizontal="center" vertical="center" wrapText="1"/>
      <protection locked="0"/>
    </xf>
    <xf numFmtId="0" fontId="34" fillId="6" borderId="58" xfId="0" applyFont="1" applyFill="1" applyBorder="1" applyAlignment="1" applyProtection="1">
      <alignment horizontal="center" vertical="center" wrapText="1"/>
      <protection locked="0"/>
    </xf>
    <xf numFmtId="14" fontId="19" fillId="6" borderId="1" xfId="0" applyNumberFormat="1" applyFont="1" applyFill="1" applyBorder="1" applyAlignment="1" applyProtection="1">
      <alignment horizontal="center" vertical="center"/>
      <protection locked="0"/>
    </xf>
    <xf numFmtId="14" fontId="19" fillId="6" borderId="3" xfId="0" applyNumberFormat="1" applyFont="1" applyFill="1" applyBorder="1" applyAlignment="1" applyProtection="1">
      <alignment horizontal="center" vertical="center"/>
      <protection locked="0"/>
    </xf>
    <xf numFmtId="3" fontId="2" fillId="14" borderId="1" xfId="0" applyNumberFormat="1" applyFont="1" applyFill="1" applyBorder="1" applyAlignment="1">
      <alignment horizontal="center"/>
    </xf>
    <xf numFmtId="3" fontId="2" fillId="14" borderId="3" xfId="0" applyNumberFormat="1" applyFont="1" applyFill="1" applyBorder="1" applyAlignment="1">
      <alignment horizontal="center"/>
    </xf>
    <xf numFmtId="0" fontId="2" fillId="9" borderId="78" xfId="0" applyFont="1" applyFill="1" applyBorder="1" applyAlignment="1">
      <alignment horizontal="center" vertical="center"/>
    </xf>
    <xf numFmtId="0" fontId="2" fillId="9" borderId="72" xfId="0" applyFont="1" applyFill="1" applyBorder="1" applyAlignment="1">
      <alignment horizontal="center" vertical="center"/>
    </xf>
    <xf numFmtId="0" fontId="1" fillId="4" borderId="71" xfId="0" applyFont="1" applyFill="1" applyBorder="1" applyAlignment="1" applyProtection="1">
      <alignment horizontal="center" vertical="center"/>
      <protection locked="0"/>
    </xf>
    <xf numFmtId="0" fontId="1" fillId="4" borderId="72" xfId="0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>
      <alignment horizontal="center" vertical="center"/>
    </xf>
    <xf numFmtId="0" fontId="34" fillId="6" borderId="24" xfId="0" applyFont="1" applyFill="1" applyBorder="1" applyAlignment="1" applyProtection="1">
      <alignment horizontal="center" vertical="center" wrapText="1"/>
      <protection locked="0"/>
    </xf>
    <xf numFmtId="0" fontId="34" fillId="6" borderId="3" xfId="0" applyFont="1" applyFill="1" applyBorder="1" applyAlignment="1" applyProtection="1">
      <alignment horizontal="center" vertical="center" wrapText="1"/>
      <protection locked="0"/>
    </xf>
    <xf numFmtId="14" fontId="13" fillId="14" borderId="1" xfId="0" applyNumberFormat="1" applyFont="1" applyFill="1" applyBorder="1" applyAlignment="1" applyProtection="1">
      <alignment horizontal="center"/>
      <protection locked="0"/>
    </xf>
    <xf numFmtId="14" fontId="13" fillId="14" borderId="73" xfId="0" applyNumberFormat="1" applyFont="1" applyFill="1" applyBorder="1" applyAlignment="1" applyProtection="1">
      <alignment horizontal="center"/>
      <protection locked="0"/>
    </xf>
    <xf numFmtId="14" fontId="13" fillId="14" borderId="3" xfId="0" applyNumberFormat="1" applyFont="1" applyFill="1" applyBorder="1" applyAlignment="1" applyProtection="1">
      <alignment horizontal="center"/>
      <protection locked="0"/>
    </xf>
    <xf numFmtId="0" fontId="17" fillId="9" borderId="78" xfId="0" applyFont="1" applyFill="1" applyBorder="1" applyAlignment="1">
      <alignment horizontal="center" vertical="center"/>
    </xf>
    <xf numFmtId="0" fontId="17" fillId="9" borderId="85" xfId="0" applyFont="1" applyFill="1" applyBorder="1" applyAlignment="1">
      <alignment horizontal="center" vertical="center"/>
    </xf>
    <xf numFmtId="0" fontId="17" fillId="9" borderId="72" xfId="0" applyFont="1" applyFill="1" applyBorder="1" applyAlignment="1">
      <alignment horizontal="center" vertical="center"/>
    </xf>
    <xf numFmtId="0" fontId="4" fillId="0" borderId="79" xfId="0" applyFont="1" applyBorder="1" applyAlignment="1" applyProtection="1">
      <alignment horizontal="center" vertical="center" wrapText="1"/>
      <protection locked="0"/>
    </xf>
    <xf numFmtId="0" fontId="4" fillId="0" borderId="80" xfId="0" applyFont="1" applyBorder="1" applyAlignment="1" applyProtection="1">
      <alignment horizontal="center" vertical="center" wrapText="1"/>
      <protection locked="0"/>
    </xf>
    <xf numFmtId="0" fontId="8" fillId="3" borderId="59" xfId="0" applyFont="1" applyFill="1" applyBorder="1" applyAlignment="1">
      <alignment horizontal="center" vertical="center" wrapText="1"/>
    </xf>
    <xf numFmtId="0" fontId="8" fillId="3" borderId="4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14" fontId="19" fillId="0" borderId="3" xfId="0" applyNumberFormat="1" applyFont="1" applyBorder="1" applyAlignment="1" applyProtection="1">
      <alignment horizontal="center" vertical="center"/>
      <protection locked="0"/>
    </xf>
    <xf numFmtId="0" fontId="5" fillId="0" borderId="52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14" fontId="19" fillId="11" borderId="1" xfId="0" applyNumberFormat="1" applyFont="1" applyFill="1" applyBorder="1" applyAlignment="1" applyProtection="1">
      <alignment horizontal="center" vertical="center"/>
      <protection locked="0"/>
    </xf>
    <xf numFmtId="14" fontId="19" fillId="11" borderId="3" xfId="0" applyNumberFormat="1" applyFont="1" applyFill="1" applyBorder="1" applyAlignment="1" applyProtection="1">
      <alignment horizontal="center" vertical="center"/>
      <protection locked="0"/>
    </xf>
    <xf numFmtId="0" fontId="22" fillId="0" borderId="24" xfId="0" applyFont="1" applyBorder="1" applyAlignment="1" applyProtection="1">
      <alignment horizontal="center" vertical="center" wrapText="1"/>
      <protection locked="0"/>
    </xf>
    <xf numFmtId="0" fontId="22" fillId="0" borderId="3" xfId="0" applyFont="1" applyBorder="1" applyAlignment="1" applyProtection="1">
      <alignment horizontal="center" vertical="center" wrapText="1"/>
      <protection locked="0"/>
    </xf>
    <xf numFmtId="0" fontId="22" fillId="0" borderId="40" xfId="0" applyFont="1" applyBorder="1" applyAlignment="1" applyProtection="1">
      <alignment horizontal="center" vertical="center" wrapText="1"/>
      <protection locked="0"/>
    </xf>
    <xf numFmtId="0" fontId="22" fillId="0" borderId="48" xfId="0" applyFont="1" applyBorder="1" applyAlignment="1" applyProtection="1">
      <alignment horizontal="center" vertical="center" wrapText="1"/>
      <protection locked="0"/>
    </xf>
    <xf numFmtId="0" fontId="22" fillId="0" borderId="59" xfId="0" applyFont="1" applyBorder="1" applyAlignment="1" applyProtection="1">
      <alignment horizontal="center" vertical="center" wrapText="1"/>
      <protection locked="0"/>
    </xf>
    <xf numFmtId="0" fontId="22" fillId="0" borderId="60" xfId="0" applyFont="1" applyBorder="1" applyAlignment="1" applyProtection="1">
      <alignment horizontal="center" vertical="center" wrapText="1"/>
      <protection locked="0"/>
    </xf>
    <xf numFmtId="0" fontId="22" fillId="0" borderId="57" xfId="0" applyFont="1" applyBorder="1" applyAlignment="1" applyProtection="1">
      <alignment horizontal="center" vertical="center" wrapText="1"/>
      <protection locked="0"/>
    </xf>
    <xf numFmtId="0" fontId="22" fillId="0" borderId="58" xfId="0" applyFont="1" applyBorder="1" applyAlignment="1" applyProtection="1">
      <alignment horizontal="center" vertical="center" wrapText="1"/>
      <protection locked="0"/>
    </xf>
    <xf numFmtId="0" fontId="19" fillId="0" borderId="24" xfId="0" applyFont="1" applyBorder="1" applyAlignment="1" applyProtection="1">
      <alignment horizontal="center" vertical="center" wrapText="1"/>
      <protection locked="0"/>
    </xf>
    <xf numFmtId="0" fontId="19" fillId="0" borderId="61" xfId="0" applyFont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41" xfId="0" applyFont="1" applyBorder="1" applyAlignment="1" applyProtection="1">
      <alignment horizontal="center" vertical="center" wrapText="1"/>
      <protection locked="0"/>
    </xf>
    <xf numFmtId="14" fontId="13" fillId="14" borderId="63" xfId="0" applyNumberFormat="1" applyFont="1" applyFill="1" applyBorder="1" applyAlignment="1" applyProtection="1">
      <alignment horizontal="center"/>
      <protection locked="0"/>
    </xf>
    <xf numFmtId="14" fontId="13" fillId="14" borderId="65" xfId="0" applyNumberFormat="1" applyFont="1" applyFill="1" applyBorder="1" applyAlignment="1" applyProtection="1">
      <alignment horizontal="center"/>
      <protection locked="0"/>
    </xf>
    <xf numFmtId="14" fontId="13" fillId="14" borderId="64" xfId="0" applyNumberFormat="1" applyFont="1" applyFill="1" applyBorder="1" applyAlignment="1" applyProtection="1">
      <alignment horizontal="center"/>
      <protection locked="0"/>
    </xf>
    <xf numFmtId="3" fontId="2" fillId="10" borderId="63" xfId="0" applyNumberFormat="1" applyFont="1" applyFill="1" applyBorder="1" applyAlignment="1" applyProtection="1">
      <alignment horizontal="center"/>
      <protection locked="0"/>
    </xf>
    <xf numFmtId="3" fontId="2" fillId="10" borderId="64" xfId="0" applyNumberFormat="1" applyFont="1" applyFill="1" applyBorder="1" applyAlignment="1" applyProtection="1">
      <alignment horizontal="center"/>
      <protection locked="0"/>
    </xf>
    <xf numFmtId="0" fontId="1" fillId="4" borderId="13" xfId="0" applyFont="1" applyFill="1" applyBorder="1" applyAlignment="1" applyProtection="1">
      <alignment horizontal="center" vertical="center"/>
      <protection locked="0"/>
    </xf>
    <xf numFmtId="0" fontId="1" fillId="4" borderId="44" xfId="0" applyFont="1" applyFill="1" applyBorder="1" applyAlignment="1" applyProtection="1">
      <alignment horizontal="center" vertical="center"/>
      <protection locked="0"/>
    </xf>
    <xf numFmtId="0" fontId="17" fillId="9" borderId="68" xfId="0" applyFont="1" applyFill="1" applyBorder="1" applyAlignment="1">
      <alignment horizontal="center" vertical="center"/>
    </xf>
    <xf numFmtId="0" fontId="17" fillId="9" borderId="69" xfId="0" applyFont="1" applyFill="1" applyBorder="1" applyAlignment="1">
      <alignment horizontal="center" vertical="center"/>
    </xf>
    <xf numFmtId="0" fontId="17" fillId="9" borderId="66" xfId="0" applyFont="1" applyFill="1" applyBorder="1" applyAlignment="1">
      <alignment horizontal="center" vertical="center"/>
    </xf>
    <xf numFmtId="0" fontId="2" fillId="9" borderId="68" xfId="0" applyFont="1" applyFill="1" applyBorder="1" applyAlignment="1">
      <alignment horizontal="center" vertical="center"/>
    </xf>
    <xf numFmtId="0" fontId="2" fillId="9" borderId="66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4" fontId="19" fillId="9" borderId="1" xfId="0" applyNumberFormat="1" applyFont="1" applyFill="1" applyBorder="1" applyAlignment="1" applyProtection="1">
      <alignment horizontal="center" vertical="center"/>
      <protection locked="0"/>
    </xf>
    <xf numFmtId="14" fontId="19" fillId="9" borderId="3" xfId="0" applyNumberFormat="1" applyFont="1" applyFill="1" applyBorder="1" applyAlignment="1" applyProtection="1">
      <alignment horizontal="center" vertical="center"/>
      <protection locked="0"/>
    </xf>
    <xf numFmtId="0" fontId="8" fillId="3" borderId="92" xfId="0" applyFont="1" applyFill="1" applyBorder="1" applyAlignment="1">
      <alignment horizontal="center" vertical="center" wrapText="1"/>
    </xf>
    <xf numFmtId="0" fontId="8" fillId="3" borderId="93" xfId="0" applyFont="1" applyFill="1" applyBorder="1" applyAlignment="1">
      <alignment horizontal="center" vertical="center" wrapText="1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58" xfId="0" applyFont="1" applyBorder="1" applyAlignment="1" applyProtection="1">
      <alignment horizontal="center" vertical="center" wrapText="1"/>
      <protection locked="0"/>
    </xf>
    <xf numFmtId="0" fontId="5" fillId="0" borderId="88" xfId="0" applyFont="1" applyBorder="1" applyAlignment="1">
      <alignment horizontal="center" vertical="center"/>
    </xf>
    <xf numFmtId="0" fontId="5" fillId="0" borderId="89" xfId="0" applyFont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 wrapText="1"/>
    </xf>
    <xf numFmtId="0" fontId="18" fillId="9" borderId="86" xfId="0" applyFont="1" applyFill="1" applyBorder="1" applyAlignment="1">
      <alignment horizontal="center" vertical="center" wrapText="1"/>
    </xf>
    <xf numFmtId="0" fontId="18" fillId="9" borderId="43" xfId="0" applyFont="1" applyFill="1" applyBorder="1" applyAlignment="1">
      <alignment horizontal="center" vertical="center" wrapText="1"/>
    </xf>
    <xf numFmtId="0" fontId="18" fillId="4" borderId="86" xfId="0" applyFont="1" applyFill="1" applyBorder="1" applyAlignment="1">
      <alignment horizontal="center" vertical="center" wrapText="1"/>
    </xf>
    <xf numFmtId="0" fontId="18" fillId="4" borderId="43" xfId="0" applyFont="1" applyFill="1" applyBorder="1" applyAlignment="1">
      <alignment horizontal="center" vertical="center" wrapText="1"/>
    </xf>
    <xf numFmtId="0" fontId="28" fillId="0" borderId="59" xfId="0" applyFont="1" applyBorder="1" applyAlignment="1" applyProtection="1">
      <alignment horizontal="center" vertical="center" wrapText="1"/>
      <protection locked="0"/>
    </xf>
    <xf numFmtId="0" fontId="28" fillId="0" borderId="60" xfId="0" applyFont="1" applyBorder="1" applyAlignment="1" applyProtection="1">
      <alignment horizontal="center" vertical="center" wrapText="1"/>
      <protection locked="0"/>
    </xf>
    <xf numFmtId="0" fontId="22" fillId="0" borderId="43" xfId="0" applyFont="1" applyBorder="1" applyAlignment="1" applyProtection="1">
      <alignment horizontal="center" vertical="center" wrapText="1"/>
      <protection locked="0"/>
    </xf>
    <xf numFmtId="3" fontId="2" fillId="14" borderId="1" xfId="0" applyNumberFormat="1" applyFont="1" applyFill="1" applyBorder="1" applyAlignment="1" applyProtection="1">
      <alignment horizontal="center" vertical="center"/>
      <protection locked="0"/>
    </xf>
    <xf numFmtId="3" fontId="2" fillId="14" borderId="3" xfId="0" applyNumberFormat="1" applyFont="1" applyFill="1" applyBorder="1" applyAlignment="1" applyProtection="1">
      <alignment horizontal="center" vertical="center"/>
      <protection locked="0"/>
    </xf>
    <xf numFmtId="14" fontId="19" fillId="2" borderId="1" xfId="0" applyNumberFormat="1" applyFont="1" applyFill="1" applyBorder="1" applyAlignment="1" applyProtection="1">
      <alignment horizontal="center" vertical="center"/>
      <protection locked="0"/>
    </xf>
    <xf numFmtId="14" fontId="19" fillId="2" borderId="3" xfId="0" applyNumberFormat="1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1" fillId="3" borderId="13" xfId="0" applyFont="1" applyFill="1" applyBorder="1" applyAlignment="1" applyProtection="1">
      <alignment horizontal="center" vertical="center"/>
      <protection locked="0"/>
    </xf>
    <xf numFmtId="0" fontId="1" fillId="3" borderId="44" xfId="0" applyFont="1" applyFill="1" applyBorder="1" applyAlignment="1" applyProtection="1">
      <alignment horizontal="center" vertical="center"/>
      <protection locked="0"/>
    </xf>
    <xf numFmtId="0" fontId="2" fillId="6" borderId="28" xfId="0" applyFont="1" applyFill="1" applyBorder="1" applyAlignment="1" applyProtection="1">
      <alignment horizontal="center" vertical="center"/>
      <protection locked="0"/>
    </xf>
    <xf numFmtId="0" fontId="2" fillId="6" borderId="2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0" borderId="56" xfId="0" applyFon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14" fontId="5" fillId="0" borderId="26" xfId="0" applyNumberFormat="1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67" fontId="5" fillId="0" borderId="24" xfId="0" applyNumberFormat="1" applyFont="1" applyBorder="1" applyAlignment="1">
      <alignment horizontal="center" vertical="center"/>
    </xf>
    <xf numFmtId="167" fontId="5" fillId="0" borderId="3" xfId="0" applyNumberFormat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30" fillId="16" borderId="0" xfId="28" applyFill="1" applyAlignment="1">
      <alignment horizontal="center" vertical="center"/>
    </xf>
  </cellXfs>
  <cellStyles count="30">
    <cellStyle name="Moeda 2" xfId="25" xr:uid="{5B61DB31-8BFC-4783-9275-F82117CA409C}"/>
    <cellStyle name="Normal" xfId="0" builtinId="0"/>
    <cellStyle name="Normal 2" xfId="24" xr:uid="{562FE76F-C505-426E-AA59-6697E70EA971}"/>
    <cellStyle name="Normal 3" xfId="28" xr:uid="{BD31A02B-4157-4D1F-BC64-E7894E8DD29C}"/>
    <cellStyle name="Texto" xfId="29" xr:uid="{63C2F04B-0B83-4681-BDD9-31FF17D51EF7}"/>
    <cellStyle name="Título 2 2" xfId="27" xr:uid="{FEEB912B-1AFE-4AA2-8D02-E507A398CC52}"/>
    <cellStyle name="Vírgula 2" xfId="1" xr:uid="{00000000-0005-0000-0000-000002000000}"/>
    <cellStyle name="Vírgula 2 2" xfId="3" xr:uid="{00000000-0005-0000-0000-000003000000}"/>
    <cellStyle name="Vírgula 2 2 2" xfId="6" xr:uid="{00000000-0005-0000-0000-000004000000}"/>
    <cellStyle name="Vírgula 2 2 2 2" xfId="12" xr:uid="{00000000-0005-0000-0000-000005000000}"/>
    <cellStyle name="Vírgula 2 2 2 2 2" xfId="23" xr:uid="{92ACA016-D715-4E87-856C-6C77AA176087}"/>
    <cellStyle name="Vírgula 2 2 2 3" xfId="17" xr:uid="{B4DE3D6D-1901-4D0A-BF5F-4D63051B437D}"/>
    <cellStyle name="Vírgula 2 2 3" xfId="9" xr:uid="{00000000-0005-0000-0000-000006000000}"/>
    <cellStyle name="Vírgula 2 2 3 2" xfId="20" xr:uid="{0035D3D3-B9F3-4D21-A425-83D27ADEE80F}"/>
    <cellStyle name="Vírgula 2 2 4" xfId="14" xr:uid="{276BB206-568C-441E-A19C-26E7E0194722}"/>
    <cellStyle name="Vírgula 3" xfId="2" xr:uid="{00000000-0005-0000-0000-000007000000}"/>
    <cellStyle name="Vírgula 3 2" xfId="5" xr:uid="{00000000-0005-0000-0000-000008000000}"/>
    <cellStyle name="Vírgula 3 2 2" xfId="11" xr:uid="{00000000-0005-0000-0000-000009000000}"/>
    <cellStyle name="Vírgula 3 2 2 2" xfId="22" xr:uid="{AA856DBA-2920-49CF-8999-5EB7630426F4}"/>
    <cellStyle name="Vírgula 3 2 3" xfId="16" xr:uid="{63D53236-6CB3-438C-A08F-C3D4A5F9E3EE}"/>
    <cellStyle name="Vírgula 3 3" xfId="8" xr:uid="{00000000-0005-0000-0000-00000A000000}"/>
    <cellStyle name="Vírgula 3 3 2" xfId="19" xr:uid="{1E674613-36EC-43B1-92B4-3DCE8EFC070A}"/>
    <cellStyle name="Vírgula 3 4" xfId="13" xr:uid="{D4706C6C-081C-4C1B-9D11-3C168FC9B277}"/>
    <cellStyle name="Vírgula 4" xfId="4" xr:uid="{00000000-0005-0000-0000-00000B000000}"/>
    <cellStyle name="Vírgula 4 2" xfId="10" xr:uid="{00000000-0005-0000-0000-00000C000000}"/>
    <cellStyle name="Vírgula 4 2 2" xfId="21" xr:uid="{9F5FF7EE-A2EA-4A2F-AF52-10E078BFA391}"/>
    <cellStyle name="Vírgula 4 3" xfId="15" xr:uid="{3535CDBE-9A50-489E-A955-AF2A3B7A025C}"/>
    <cellStyle name="Vírgula 5" xfId="7" xr:uid="{00000000-0005-0000-0000-00000D000000}"/>
    <cellStyle name="Vírgula 5 2" xfId="18" xr:uid="{6CEEC598-56CC-42CD-9595-0090E21B028D}"/>
    <cellStyle name="Vírgula 6" xfId="26" xr:uid="{600DEE45-0517-447F-B73F-A48857E47D08}"/>
  </cellStyles>
  <dxfs count="4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FCC"/>
      <color rgb="FFFF7C80"/>
      <color rgb="FF03DB6A"/>
      <color rgb="FFFFBEAF"/>
      <color rgb="FFFFFF99"/>
      <color rgb="FF0000FF"/>
      <color rgb="FFCCFFFF"/>
      <color rgb="FF66FFFF"/>
      <color rgb="FFC3B8EA"/>
      <color rgb="FFC7B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PRUDUÇÃO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823444871378108E-2"/>
          <c:y val="0.11844274331601361"/>
          <c:w val="0.88637347220133578"/>
          <c:h val="0.68748981636261597"/>
        </c:manualLayout>
      </c:layout>
      <c:lineChart>
        <c:grouping val="standard"/>
        <c:varyColors val="0"/>
        <c:ser>
          <c:idx val="0"/>
          <c:order val="0"/>
          <c:tx>
            <c:strRef>
              <c:f>'Controle de Dados'!$C$3</c:f>
              <c:strCache>
                <c:ptCount val="1"/>
                <c:pt idx="0">
                  <c:v>PRODUÇÃO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'Controle de Dados'!$A$4:$B$10</c:f>
              <c:multiLvlStrCache>
                <c:ptCount val="7"/>
                <c:lvl>
                  <c:pt idx="0">
                    <c:v>GRADAGEM</c:v>
                  </c:pt>
                  <c:pt idx="1">
                    <c:v>PLAINAGEM</c:v>
                  </c:pt>
                  <c:pt idx="2">
                    <c:v>SUBSOLAGEM</c:v>
                  </c:pt>
                  <c:pt idx="3">
                    <c:v>PLANTIO DE TORTA</c:v>
                  </c:pt>
                  <c:pt idx="4">
                    <c:v>APLICAÇÃO DE FOSTATO</c:v>
                  </c:pt>
                  <c:pt idx="5">
                    <c:v>GRADAGEM NIVELADORA</c:v>
                  </c:pt>
                  <c:pt idx="6">
                    <c:v>PLANTIO DE CANA</c:v>
                  </c:pt>
                </c:lvl>
                <c:lvl>
                  <c:pt idx="0">
                    <c:v>10/07/2026</c:v>
                  </c:pt>
                  <c:pt idx="1">
                    <c:v>10/07/2026</c:v>
                  </c:pt>
                  <c:pt idx="2">
                    <c:v>10/07/2026</c:v>
                  </c:pt>
                  <c:pt idx="3">
                    <c:v>10/07/2026</c:v>
                  </c:pt>
                  <c:pt idx="4">
                    <c:v>10/07/2026</c:v>
                  </c:pt>
                  <c:pt idx="5">
                    <c:v>10/07/2026</c:v>
                  </c:pt>
                  <c:pt idx="6">
                    <c:v>10/07/2026</c:v>
                  </c:pt>
                </c:lvl>
              </c:multiLvlStrCache>
            </c:multiLvlStrRef>
          </c:cat>
          <c:val>
            <c:numRef>
              <c:f>'Controle de Dados'!$C$4:$C$10</c:f>
              <c:numCache>
                <c:formatCode>#,##0\ "ha"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5.4399999999999995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A-48FD-9BFB-D76809F19CF1}"/>
            </c:ext>
          </c:extLst>
        </c:ser>
        <c:ser>
          <c:idx val="1"/>
          <c:order val="1"/>
          <c:tx>
            <c:strRef>
              <c:f>'Controle de Dados'!$D$3</c:f>
              <c:strCache>
                <c:ptCount val="1"/>
                <c:pt idx="0">
                  <c:v>META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'Controle de Dados'!$A$4:$B$10</c:f>
              <c:multiLvlStrCache>
                <c:ptCount val="7"/>
                <c:lvl>
                  <c:pt idx="0">
                    <c:v>GRADAGEM</c:v>
                  </c:pt>
                  <c:pt idx="1">
                    <c:v>PLAINAGEM</c:v>
                  </c:pt>
                  <c:pt idx="2">
                    <c:v>SUBSOLAGEM</c:v>
                  </c:pt>
                  <c:pt idx="3">
                    <c:v>PLANTIO DE TORTA</c:v>
                  </c:pt>
                  <c:pt idx="4">
                    <c:v>APLICAÇÃO DE FOSTATO</c:v>
                  </c:pt>
                  <c:pt idx="5">
                    <c:v>GRADAGEM NIVELADORA</c:v>
                  </c:pt>
                  <c:pt idx="6">
                    <c:v>PLANTIO DE CANA</c:v>
                  </c:pt>
                </c:lvl>
                <c:lvl>
                  <c:pt idx="0">
                    <c:v>10/07/2026</c:v>
                  </c:pt>
                  <c:pt idx="1">
                    <c:v>10/07/2026</c:v>
                  </c:pt>
                  <c:pt idx="2">
                    <c:v>10/07/2026</c:v>
                  </c:pt>
                  <c:pt idx="3">
                    <c:v>10/07/2026</c:v>
                  </c:pt>
                  <c:pt idx="4">
                    <c:v>10/07/2026</c:v>
                  </c:pt>
                  <c:pt idx="5">
                    <c:v>10/07/2026</c:v>
                  </c:pt>
                  <c:pt idx="6">
                    <c:v>10/07/2026</c:v>
                  </c:pt>
                </c:lvl>
              </c:multiLvlStrCache>
            </c:multiLvlStrRef>
          </c:cat>
          <c:val>
            <c:numRef>
              <c:f>'Controle de Dados'!$D$4:$D$10</c:f>
              <c:numCache>
                <c:formatCode>#,##0\ "ha"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FA-48FD-9BFB-D76809F19CF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31285135"/>
        <c:axId val="531284655"/>
      </c:lineChart>
      <c:catAx>
        <c:axId val="531285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284655"/>
        <c:crosses val="autoZero"/>
        <c:auto val="1"/>
        <c:lblAlgn val="ctr"/>
        <c:lblOffset val="100"/>
        <c:noMultiLvlLbl val="0"/>
      </c:catAx>
      <c:valAx>
        <c:axId val="53128465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\ &quot;ha&quot;" sourceLinked="1"/>
        <c:majorTickMark val="none"/>
        <c:minorTickMark val="none"/>
        <c:tickLblPos val="nextTo"/>
        <c:crossAx val="531285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977331227468066"/>
          <c:y val="0.94880024033083377"/>
          <c:w val="0.20045337545063863"/>
          <c:h val="4.8335456375984236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254205</xdr:colOff>
      <xdr:row>1</xdr:row>
      <xdr:rowOff>76311</xdr:rowOff>
    </xdr:from>
    <xdr:ext cx="802804" cy="605323"/>
    <xdr:pic>
      <xdr:nvPicPr>
        <xdr:cNvPr id="2" name="Imagem 1">
          <a:extLst>
            <a:ext uri="{FF2B5EF4-FFF2-40B4-BE49-F238E27FC236}">
              <a16:creationId xmlns:a16="http://schemas.microsoft.com/office/drawing/2014/main" id="{C08E2AF2-FE7B-4577-8C69-A60C1F36C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405" y="485886"/>
          <a:ext cx="802804" cy="605323"/>
        </a:xfrm>
        <a:prstGeom prst="rect">
          <a:avLst/>
        </a:prstGeom>
      </xdr:spPr>
    </xdr:pic>
    <xdr:clientData/>
  </xdr:oneCellAnchor>
  <xdr:twoCellAnchor editAs="oneCell">
    <xdr:from>
      <xdr:col>18</xdr:col>
      <xdr:colOff>2748445</xdr:colOff>
      <xdr:row>1</xdr:row>
      <xdr:rowOff>47623</xdr:rowOff>
    </xdr:from>
    <xdr:to>
      <xdr:col>18</xdr:col>
      <xdr:colOff>3510243</xdr:colOff>
      <xdr:row>3</xdr:row>
      <xdr:rowOff>269728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2A14F51-9652-4E49-8E56-A10E6380C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3101" y="452436"/>
          <a:ext cx="761798" cy="603105"/>
        </a:xfrm>
        <a:prstGeom prst="rect">
          <a:avLst/>
        </a:prstGeom>
      </xdr:spPr>
    </xdr:pic>
    <xdr:clientData/>
  </xdr:twoCellAnchor>
  <xdr:oneCellAnchor>
    <xdr:from>
      <xdr:col>18</xdr:col>
      <xdr:colOff>2748445</xdr:colOff>
      <xdr:row>1</xdr:row>
      <xdr:rowOff>47623</xdr:rowOff>
    </xdr:from>
    <xdr:ext cx="761798" cy="603105"/>
    <xdr:pic>
      <xdr:nvPicPr>
        <xdr:cNvPr id="5" name="Imagem 4">
          <a:extLst>
            <a:ext uri="{FF2B5EF4-FFF2-40B4-BE49-F238E27FC236}">
              <a16:creationId xmlns:a16="http://schemas.microsoft.com/office/drawing/2014/main" id="{80AB1110-DC2A-40C8-92DB-CA7C9413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3101" y="452436"/>
          <a:ext cx="761798" cy="603105"/>
        </a:xfrm>
        <a:prstGeom prst="rect">
          <a:avLst/>
        </a:prstGeom>
      </xdr:spPr>
    </xdr:pic>
    <xdr:clientData/>
  </xdr:oneCellAnchor>
  <xdr:oneCellAnchor>
    <xdr:from>
      <xdr:col>18</xdr:col>
      <xdr:colOff>2748445</xdr:colOff>
      <xdr:row>1</xdr:row>
      <xdr:rowOff>47623</xdr:rowOff>
    </xdr:from>
    <xdr:ext cx="761798" cy="594347"/>
    <xdr:pic>
      <xdr:nvPicPr>
        <xdr:cNvPr id="6" name="Imagem 5">
          <a:extLst>
            <a:ext uri="{FF2B5EF4-FFF2-40B4-BE49-F238E27FC236}">
              <a16:creationId xmlns:a16="http://schemas.microsoft.com/office/drawing/2014/main" id="{4CEF6362-5ACB-4F26-9B7F-1359E9B78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46376" y="452709"/>
          <a:ext cx="761798" cy="594347"/>
        </a:xfrm>
        <a:prstGeom prst="rect">
          <a:avLst/>
        </a:prstGeom>
      </xdr:spPr>
    </xdr:pic>
    <xdr:clientData/>
  </xdr:oneCellAnchor>
  <xdr:oneCellAnchor>
    <xdr:from>
      <xdr:col>18</xdr:col>
      <xdr:colOff>2748445</xdr:colOff>
      <xdr:row>1</xdr:row>
      <xdr:rowOff>47623</xdr:rowOff>
    </xdr:from>
    <xdr:ext cx="761798" cy="603105"/>
    <xdr:pic>
      <xdr:nvPicPr>
        <xdr:cNvPr id="7" name="Imagem 6">
          <a:extLst>
            <a:ext uri="{FF2B5EF4-FFF2-40B4-BE49-F238E27FC236}">
              <a16:creationId xmlns:a16="http://schemas.microsoft.com/office/drawing/2014/main" id="{4C63CC72-C8BC-4AC8-9EF7-D38A4B1A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46376" y="452709"/>
          <a:ext cx="761798" cy="60310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956674</xdr:colOff>
      <xdr:row>1</xdr:row>
      <xdr:rowOff>64404</xdr:rowOff>
    </xdr:from>
    <xdr:ext cx="802804" cy="605323"/>
    <xdr:pic>
      <xdr:nvPicPr>
        <xdr:cNvPr id="2" name="Imagem 1">
          <a:extLst>
            <a:ext uri="{FF2B5EF4-FFF2-40B4-BE49-F238E27FC236}">
              <a16:creationId xmlns:a16="http://schemas.microsoft.com/office/drawing/2014/main" id="{4ED6A17E-408D-40D4-8DA8-D82C5264B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2424" y="1226454"/>
          <a:ext cx="802804" cy="605323"/>
        </a:xfrm>
        <a:prstGeom prst="rect">
          <a:avLst/>
        </a:prstGeom>
      </xdr:spPr>
    </xdr:pic>
    <xdr:clientData/>
  </xdr:oneCellAnchor>
  <xdr:twoCellAnchor editAs="oneCell">
    <xdr:from>
      <xdr:col>18</xdr:col>
      <xdr:colOff>3532910</xdr:colOff>
      <xdr:row>1</xdr:row>
      <xdr:rowOff>23735</xdr:rowOff>
    </xdr:from>
    <xdr:to>
      <xdr:col>18</xdr:col>
      <xdr:colOff>4415118</xdr:colOff>
      <xdr:row>3</xdr:row>
      <xdr:rowOff>341167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08C5BB5-E152-4B3E-81C7-EE54B651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53260" y="1185785"/>
          <a:ext cx="882208" cy="6984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254205</xdr:colOff>
      <xdr:row>1</xdr:row>
      <xdr:rowOff>76311</xdr:rowOff>
    </xdr:from>
    <xdr:ext cx="802804" cy="605323"/>
    <xdr:pic>
      <xdr:nvPicPr>
        <xdr:cNvPr id="4" name="Imagem 3">
          <a:extLst>
            <a:ext uri="{FF2B5EF4-FFF2-40B4-BE49-F238E27FC236}">
              <a16:creationId xmlns:a16="http://schemas.microsoft.com/office/drawing/2014/main" id="{B8D7F8C7-53F6-4C60-AD1E-CD7F6201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9643" y="481124"/>
          <a:ext cx="802804" cy="605323"/>
        </a:xfrm>
        <a:prstGeom prst="rect">
          <a:avLst/>
        </a:prstGeom>
      </xdr:spPr>
    </xdr:pic>
    <xdr:clientData/>
  </xdr:oneCellAnchor>
  <xdr:twoCellAnchor editAs="oneCell">
    <xdr:from>
      <xdr:col>18</xdr:col>
      <xdr:colOff>3532910</xdr:colOff>
      <xdr:row>1</xdr:row>
      <xdr:rowOff>23735</xdr:rowOff>
    </xdr:from>
    <xdr:to>
      <xdr:col>18</xdr:col>
      <xdr:colOff>4415118</xdr:colOff>
      <xdr:row>3</xdr:row>
      <xdr:rowOff>341167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9C3D7B8-E7EF-DA9A-1372-3DB258D0C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8129" y="1190548"/>
          <a:ext cx="882208" cy="6984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254205</xdr:colOff>
      <xdr:row>1</xdr:row>
      <xdr:rowOff>76311</xdr:rowOff>
    </xdr:from>
    <xdr:ext cx="802804" cy="605323"/>
    <xdr:pic>
      <xdr:nvPicPr>
        <xdr:cNvPr id="2" name="Imagem 1">
          <a:extLst>
            <a:ext uri="{FF2B5EF4-FFF2-40B4-BE49-F238E27FC236}">
              <a16:creationId xmlns:a16="http://schemas.microsoft.com/office/drawing/2014/main" id="{5444AD11-E964-42C5-B468-12C4924F4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405" y="485886"/>
          <a:ext cx="802804" cy="605323"/>
        </a:xfrm>
        <a:prstGeom prst="rect">
          <a:avLst/>
        </a:prstGeom>
      </xdr:spPr>
    </xdr:pic>
    <xdr:clientData/>
  </xdr:oneCellAnchor>
  <xdr:oneCellAnchor>
    <xdr:from>
      <xdr:col>18</xdr:col>
      <xdr:colOff>4565621</xdr:colOff>
      <xdr:row>1</xdr:row>
      <xdr:rowOff>46173</xdr:rowOff>
    </xdr:from>
    <xdr:ext cx="828538" cy="655942"/>
    <xdr:pic>
      <xdr:nvPicPr>
        <xdr:cNvPr id="5" name="Imagem 4">
          <a:extLst>
            <a:ext uri="{FF2B5EF4-FFF2-40B4-BE49-F238E27FC236}">
              <a16:creationId xmlns:a16="http://schemas.microsoft.com/office/drawing/2014/main" id="{26675196-2AB1-4E9A-BC92-FBB25F2D0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35200" y="457252"/>
          <a:ext cx="828538" cy="65594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146397</xdr:colOff>
      <xdr:row>1</xdr:row>
      <xdr:rowOff>50326</xdr:rowOff>
    </xdr:from>
    <xdr:ext cx="769789" cy="580430"/>
    <xdr:pic>
      <xdr:nvPicPr>
        <xdr:cNvPr id="2" name="Imagem 1">
          <a:extLst>
            <a:ext uri="{FF2B5EF4-FFF2-40B4-BE49-F238E27FC236}">
              <a16:creationId xmlns:a16="http://schemas.microsoft.com/office/drawing/2014/main" id="{C8E70AAB-BF15-481A-859B-A45DC54E5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3116" y="800420"/>
          <a:ext cx="769789" cy="580430"/>
        </a:xfrm>
        <a:prstGeom prst="rect">
          <a:avLst/>
        </a:prstGeom>
      </xdr:spPr>
    </xdr:pic>
    <xdr:clientData/>
  </xdr:oneCellAnchor>
  <xdr:twoCellAnchor editAs="oneCell">
    <xdr:from>
      <xdr:col>5</xdr:col>
      <xdr:colOff>1224642</xdr:colOff>
      <xdr:row>24</xdr:row>
      <xdr:rowOff>81644</xdr:rowOff>
    </xdr:from>
    <xdr:to>
      <xdr:col>6</xdr:col>
      <xdr:colOff>299357</xdr:colOff>
      <xdr:row>25</xdr:row>
      <xdr:rowOff>151119</xdr:rowOff>
    </xdr:to>
    <xdr:sp macro="" textlink="">
      <xdr:nvSpPr>
        <xdr:cNvPr id="3" name="AutoShape 39" descr="* *SEGUE O ACOMPNHAMENTO DE PIVÔS*">
          <a:extLst>
            <a:ext uri="{FF2B5EF4-FFF2-40B4-BE49-F238E27FC236}">
              <a16:creationId xmlns:a16="http://schemas.microsoft.com/office/drawing/2014/main" id="{7DD93AA6-120F-4925-9A9C-951AF0ABDA24}"/>
            </a:ext>
          </a:extLst>
        </xdr:cNvPr>
        <xdr:cNvSpPr>
          <a:spLocks noChangeAspect="1" noChangeArrowheads="1"/>
        </xdr:cNvSpPr>
      </xdr:nvSpPr>
      <xdr:spPr bwMode="auto">
        <a:xfrm>
          <a:off x="3948792" y="6149069"/>
          <a:ext cx="303441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747993</xdr:colOff>
      <xdr:row>1</xdr:row>
      <xdr:rowOff>22412</xdr:rowOff>
    </xdr:from>
    <xdr:to>
      <xdr:col>6</xdr:col>
      <xdr:colOff>1573583</xdr:colOff>
      <xdr:row>2</xdr:row>
      <xdr:rowOff>541551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43330BF-62FA-47EB-961C-B58CADE28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1837" y="772506"/>
          <a:ext cx="825590" cy="650108"/>
        </a:xfrm>
        <a:prstGeom prst="rect">
          <a:avLst/>
        </a:prstGeom>
      </xdr:spPr>
    </xdr:pic>
    <xdr:clientData/>
  </xdr:twoCellAnchor>
  <xdr:oneCellAnchor>
    <xdr:from>
      <xdr:col>9</xdr:col>
      <xdr:colOff>110678</xdr:colOff>
      <xdr:row>1</xdr:row>
      <xdr:rowOff>38420</xdr:rowOff>
    </xdr:from>
    <xdr:ext cx="769789" cy="580430"/>
    <xdr:pic>
      <xdr:nvPicPr>
        <xdr:cNvPr id="10" name="Imagem 9">
          <a:extLst>
            <a:ext uri="{FF2B5EF4-FFF2-40B4-BE49-F238E27FC236}">
              <a16:creationId xmlns:a16="http://schemas.microsoft.com/office/drawing/2014/main" id="{B754547E-192D-4E95-944F-7921CC7F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49553" y="788514"/>
          <a:ext cx="769789" cy="580430"/>
        </a:xfrm>
        <a:prstGeom prst="rect">
          <a:avLst/>
        </a:prstGeom>
      </xdr:spPr>
    </xdr:pic>
    <xdr:clientData/>
  </xdr:oneCellAnchor>
  <xdr:oneCellAnchor>
    <xdr:from>
      <xdr:col>12</xdr:col>
      <xdr:colOff>605118</xdr:colOff>
      <xdr:row>1</xdr:row>
      <xdr:rowOff>22412</xdr:rowOff>
    </xdr:from>
    <xdr:ext cx="825590" cy="653608"/>
    <xdr:pic>
      <xdr:nvPicPr>
        <xdr:cNvPr id="11" name="Imagem 10">
          <a:extLst>
            <a:ext uri="{FF2B5EF4-FFF2-40B4-BE49-F238E27FC236}">
              <a16:creationId xmlns:a16="http://schemas.microsoft.com/office/drawing/2014/main" id="{D2D78E87-BDCE-4207-A5A9-8CD733DE6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60794" y="1187824"/>
          <a:ext cx="825590" cy="653608"/>
        </a:xfrm>
        <a:prstGeom prst="rect">
          <a:avLst/>
        </a:prstGeom>
      </xdr:spPr>
    </xdr:pic>
    <xdr:clientData/>
  </xdr:oneCellAnchor>
  <xdr:oneCellAnchor>
    <xdr:from>
      <xdr:col>11</xdr:col>
      <xdr:colOff>1224642</xdr:colOff>
      <xdr:row>24</xdr:row>
      <xdr:rowOff>81644</xdr:rowOff>
    </xdr:from>
    <xdr:ext cx="301199" cy="304800"/>
    <xdr:sp macro="" textlink="">
      <xdr:nvSpPr>
        <xdr:cNvPr id="13" name="AutoShape 39" descr="* *SEGUE O ACOMPNHAMENTO DE PIVÔS*">
          <a:extLst>
            <a:ext uri="{FF2B5EF4-FFF2-40B4-BE49-F238E27FC236}">
              <a16:creationId xmlns:a16="http://schemas.microsoft.com/office/drawing/2014/main" id="{349264CE-8421-4738-B664-162510832169}"/>
            </a:ext>
          </a:extLst>
        </xdr:cNvPr>
        <xdr:cNvSpPr>
          <a:spLocks noChangeAspect="1" noChangeArrowheads="1"/>
        </xdr:cNvSpPr>
      </xdr:nvSpPr>
      <xdr:spPr bwMode="auto">
        <a:xfrm>
          <a:off x="3953835" y="6043173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14</xdr:col>
      <xdr:colOff>110678</xdr:colOff>
      <xdr:row>1</xdr:row>
      <xdr:rowOff>38420</xdr:rowOff>
    </xdr:from>
    <xdr:ext cx="769789" cy="580430"/>
    <xdr:pic>
      <xdr:nvPicPr>
        <xdr:cNvPr id="16" name="Imagem 15">
          <a:extLst>
            <a:ext uri="{FF2B5EF4-FFF2-40B4-BE49-F238E27FC236}">
              <a16:creationId xmlns:a16="http://schemas.microsoft.com/office/drawing/2014/main" id="{68FB4C88-72A7-40C0-922C-1E8818C40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7884" y="1203832"/>
          <a:ext cx="769789" cy="580430"/>
        </a:xfrm>
        <a:prstGeom prst="rect">
          <a:avLst/>
        </a:prstGeom>
      </xdr:spPr>
    </xdr:pic>
    <xdr:clientData/>
  </xdr:oneCellAnchor>
  <xdr:oneCellAnchor>
    <xdr:from>
      <xdr:col>17</xdr:col>
      <xdr:colOff>605118</xdr:colOff>
      <xdr:row>1</xdr:row>
      <xdr:rowOff>22412</xdr:rowOff>
    </xdr:from>
    <xdr:ext cx="825590" cy="653608"/>
    <xdr:pic>
      <xdr:nvPicPr>
        <xdr:cNvPr id="17" name="Imagem 16">
          <a:extLst>
            <a:ext uri="{FF2B5EF4-FFF2-40B4-BE49-F238E27FC236}">
              <a16:creationId xmlns:a16="http://schemas.microsoft.com/office/drawing/2014/main" id="{C48B5D47-CEBF-479F-8B1B-BE811A2EE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76647" y="1187824"/>
          <a:ext cx="825590" cy="653608"/>
        </a:xfrm>
        <a:prstGeom prst="rect">
          <a:avLst/>
        </a:prstGeom>
      </xdr:spPr>
    </xdr:pic>
    <xdr:clientData/>
  </xdr:oneCellAnchor>
  <xdr:oneCellAnchor>
    <xdr:from>
      <xdr:col>16</xdr:col>
      <xdr:colOff>1224642</xdr:colOff>
      <xdr:row>24</xdr:row>
      <xdr:rowOff>81644</xdr:rowOff>
    </xdr:from>
    <xdr:ext cx="301199" cy="304800"/>
    <xdr:sp macro="" textlink="">
      <xdr:nvSpPr>
        <xdr:cNvPr id="22" name="AutoShape 39" descr="* *SEGUE O ACOMPNHAMENTO DE PIVÔS*">
          <a:extLst>
            <a:ext uri="{FF2B5EF4-FFF2-40B4-BE49-F238E27FC236}">
              <a16:creationId xmlns:a16="http://schemas.microsoft.com/office/drawing/2014/main" id="{01A4379A-830F-443D-B16E-6AE19495252F}"/>
            </a:ext>
          </a:extLst>
        </xdr:cNvPr>
        <xdr:cNvSpPr>
          <a:spLocks noChangeAspect="1" noChangeArrowheads="1"/>
        </xdr:cNvSpPr>
      </xdr:nvSpPr>
      <xdr:spPr bwMode="auto">
        <a:xfrm>
          <a:off x="9769688" y="6043173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194021</xdr:colOff>
      <xdr:row>19</xdr:row>
      <xdr:rowOff>50326</xdr:rowOff>
    </xdr:from>
    <xdr:ext cx="769789" cy="580430"/>
    <xdr:pic>
      <xdr:nvPicPr>
        <xdr:cNvPr id="28" name="Imagem 27">
          <a:extLst>
            <a:ext uri="{FF2B5EF4-FFF2-40B4-BE49-F238E27FC236}">
              <a16:creationId xmlns:a16="http://schemas.microsoft.com/office/drawing/2014/main" id="{D3B802CD-E268-4769-B948-61274650C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740" y="5181920"/>
          <a:ext cx="769789" cy="580430"/>
        </a:xfrm>
        <a:prstGeom prst="rect">
          <a:avLst/>
        </a:prstGeom>
      </xdr:spPr>
    </xdr:pic>
    <xdr:clientData/>
  </xdr:oneCellAnchor>
  <xdr:oneCellAnchor>
    <xdr:from>
      <xdr:col>6</xdr:col>
      <xdr:colOff>605118</xdr:colOff>
      <xdr:row>19</xdr:row>
      <xdr:rowOff>22412</xdr:rowOff>
    </xdr:from>
    <xdr:ext cx="825590" cy="653608"/>
    <xdr:pic>
      <xdr:nvPicPr>
        <xdr:cNvPr id="29" name="Imagem 28">
          <a:extLst>
            <a:ext uri="{FF2B5EF4-FFF2-40B4-BE49-F238E27FC236}">
              <a16:creationId xmlns:a16="http://schemas.microsoft.com/office/drawing/2014/main" id="{48CFCFCC-E249-4644-9C16-87DA94E52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76647" y="1187824"/>
          <a:ext cx="825590" cy="653608"/>
        </a:xfrm>
        <a:prstGeom prst="rect">
          <a:avLst/>
        </a:prstGeom>
      </xdr:spPr>
    </xdr:pic>
    <xdr:clientData/>
  </xdr:oneCellAnchor>
  <xdr:oneCellAnchor>
    <xdr:from>
      <xdr:col>6</xdr:col>
      <xdr:colOff>605118</xdr:colOff>
      <xdr:row>19</xdr:row>
      <xdr:rowOff>22412</xdr:rowOff>
    </xdr:from>
    <xdr:ext cx="825590" cy="653608"/>
    <xdr:pic>
      <xdr:nvPicPr>
        <xdr:cNvPr id="47" name="Imagem 46">
          <a:extLst>
            <a:ext uri="{FF2B5EF4-FFF2-40B4-BE49-F238E27FC236}">
              <a16:creationId xmlns:a16="http://schemas.microsoft.com/office/drawing/2014/main" id="{BDBE649D-9115-4107-BE8D-9D4A1D210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60794" y="1187824"/>
          <a:ext cx="825590" cy="653608"/>
        </a:xfrm>
        <a:prstGeom prst="rect">
          <a:avLst/>
        </a:prstGeom>
      </xdr:spPr>
    </xdr:pic>
    <xdr:clientData/>
  </xdr:oneCellAnchor>
  <xdr:oneCellAnchor>
    <xdr:from>
      <xdr:col>6</xdr:col>
      <xdr:colOff>581305</xdr:colOff>
      <xdr:row>19</xdr:row>
      <xdr:rowOff>22412</xdr:rowOff>
    </xdr:from>
    <xdr:ext cx="825590" cy="653608"/>
    <xdr:pic>
      <xdr:nvPicPr>
        <xdr:cNvPr id="55" name="Imagem 54">
          <a:extLst>
            <a:ext uri="{FF2B5EF4-FFF2-40B4-BE49-F238E27FC236}">
              <a16:creationId xmlns:a16="http://schemas.microsoft.com/office/drawing/2014/main" id="{3AD7D351-EBBA-46E8-83E7-2439A24A2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65149" y="5154006"/>
          <a:ext cx="825590" cy="653608"/>
        </a:xfrm>
        <a:prstGeom prst="rect">
          <a:avLst/>
        </a:prstGeom>
      </xdr:spPr>
    </xdr:pic>
    <xdr:clientData/>
  </xdr:oneCellAnchor>
  <xdr:oneCellAnchor>
    <xdr:from>
      <xdr:col>11</xdr:col>
      <xdr:colOff>1224642</xdr:colOff>
      <xdr:row>24</xdr:row>
      <xdr:rowOff>81644</xdr:rowOff>
    </xdr:from>
    <xdr:ext cx="301199" cy="304800"/>
    <xdr:sp macro="" textlink="">
      <xdr:nvSpPr>
        <xdr:cNvPr id="64" name="AutoShape 39" descr="* *SEGUE O ACOMPNHAMENTO DE PIVÔS*">
          <a:extLst>
            <a:ext uri="{FF2B5EF4-FFF2-40B4-BE49-F238E27FC236}">
              <a16:creationId xmlns:a16="http://schemas.microsoft.com/office/drawing/2014/main" id="{BAE5DF54-57EB-4CB8-92E5-07DF21236176}"/>
            </a:ext>
          </a:extLst>
        </xdr:cNvPr>
        <xdr:cNvSpPr>
          <a:spLocks noChangeAspect="1" noChangeArrowheads="1"/>
        </xdr:cNvSpPr>
      </xdr:nvSpPr>
      <xdr:spPr bwMode="auto">
        <a:xfrm>
          <a:off x="3953835" y="6547438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74959</xdr:colOff>
      <xdr:row>19</xdr:row>
      <xdr:rowOff>38420</xdr:rowOff>
    </xdr:from>
    <xdr:ext cx="769789" cy="580430"/>
    <xdr:pic>
      <xdr:nvPicPr>
        <xdr:cNvPr id="65" name="Imagem 64">
          <a:extLst>
            <a:ext uri="{FF2B5EF4-FFF2-40B4-BE49-F238E27FC236}">
              <a16:creationId xmlns:a16="http://schemas.microsoft.com/office/drawing/2014/main" id="{CC785AE0-A749-41D2-93FA-6D6FC56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3834" y="5170014"/>
          <a:ext cx="769789" cy="580430"/>
        </a:xfrm>
        <a:prstGeom prst="rect">
          <a:avLst/>
        </a:prstGeom>
      </xdr:spPr>
    </xdr:pic>
    <xdr:clientData/>
  </xdr:oneCellAnchor>
  <xdr:oneCellAnchor>
    <xdr:from>
      <xdr:col>12</xdr:col>
      <xdr:colOff>605118</xdr:colOff>
      <xdr:row>19</xdr:row>
      <xdr:rowOff>22412</xdr:rowOff>
    </xdr:from>
    <xdr:ext cx="825590" cy="653608"/>
    <xdr:pic>
      <xdr:nvPicPr>
        <xdr:cNvPr id="66" name="Imagem 65">
          <a:extLst>
            <a:ext uri="{FF2B5EF4-FFF2-40B4-BE49-F238E27FC236}">
              <a16:creationId xmlns:a16="http://schemas.microsoft.com/office/drawing/2014/main" id="{E3E93C93-A0E2-48A0-951E-CAB79BDBD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60794" y="5188324"/>
          <a:ext cx="825590" cy="653608"/>
        </a:xfrm>
        <a:prstGeom prst="rect">
          <a:avLst/>
        </a:prstGeom>
      </xdr:spPr>
    </xdr:pic>
    <xdr:clientData/>
  </xdr:oneCellAnchor>
  <xdr:oneCellAnchor>
    <xdr:from>
      <xdr:col>16</xdr:col>
      <xdr:colOff>1224642</xdr:colOff>
      <xdr:row>24</xdr:row>
      <xdr:rowOff>81644</xdr:rowOff>
    </xdr:from>
    <xdr:ext cx="301199" cy="304800"/>
    <xdr:sp macro="" textlink="">
      <xdr:nvSpPr>
        <xdr:cNvPr id="74" name="AutoShape 39" descr="* *SEGUE O ACOMPNHAMENTO DE PIVÔS*">
          <a:extLst>
            <a:ext uri="{FF2B5EF4-FFF2-40B4-BE49-F238E27FC236}">
              <a16:creationId xmlns:a16="http://schemas.microsoft.com/office/drawing/2014/main" id="{19A87E6D-9828-4C2B-B8F5-8BC930DB1C97}"/>
            </a:ext>
          </a:extLst>
        </xdr:cNvPr>
        <xdr:cNvSpPr>
          <a:spLocks noChangeAspect="1" noChangeArrowheads="1"/>
        </xdr:cNvSpPr>
      </xdr:nvSpPr>
      <xdr:spPr bwMode="auto">
        <a:xfrm>
          <a:off x="3953835" y="6547438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14</xdr:col>
      <xdr:colOff>110678</xdr:colOff>
      <xdr:row>19</xdr:row>
      <xdr:rowOff>38420</xdr:rowOff>
    </xdr:from>
    <xdr:ext cx="769789" cy="580430"/>
    <xdr:pic>
      <xdr:nvPicPr>
        <xdr:cNvPr id="75" name="Imagem 74">
          <a:extLst>
            <a:ext uri="{FF2B5EF4-FFF2-40B4-BE49-F238E27FC236}">
              <a16:creationId xmlns:a16="http://schemas.microsoft.com/office/drawing/2014/main" id="{FDBDF948-EBBC-4E05-8EB9-3CAA5192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97928" y="5170014"/>
          <a:ext cx="769789" cy="580430"/>
        </a:xfrm>
        <a:prstGeom prst="rect">
          <a:avLst/>
        </a:prstGeom>
      </xdr:spPr>
    </xdr:pic>
    <xdr:clientData/>
  </xdr:oneCellAnchor>
  <xdr:oneCellAnchor>
    <xdr:from>
      <xdr:col>17</xdr:col>
      <xdr:colOff>605118</xdr:colOff>
      <xdr:row>19</xdr:row>
      <xdr:rowOff>22412</xdr:rowOff>
    </xdr:from>
    <xdr:ext cx="825590" cy="653608"/>
    <xdr:pic>
      <xdr:nvPicPr>
        <xdr:cNvPr id="76" name="Imagem 75">
          <a:extLst>
            <a:ext uri="{FF2B5EF4-FFF2-40B4-BE49-F238E27FC236}">
              <a16:creationId xmlns:a16="http://schemas.microsoft.com/office/drawing/2014/main" id="{B78F5E5E-15A4-48B6-BB79-2DFF93BCD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60794" y="5188324"/>
          <a:ext cx="825590" cy="653608"/>
        </a:xfrm>
        <a:prstGeom prst="rect">
          <a:avLst/>
        </a:prstGeom>
      </xdr:spPr>
    </xdr:pic>
    <xdr:clientData/>
  </xdr:oneCellAnchor>
  <xdr:oneCellAnchor>
    <xdr:from>
      <xdr:col>11</xdr:col>
      <xdr:colOff>1224642</xdr:colOff>
      <xdr:row>24</xdr:row>
      <xdr:rowOff>81644</xdr:rowOff>
    </xdr:from>
    <xdr:ext cx="308203" cy="307600"/>
    <xdr:sp macro="" textlink="">
      <xdr:nvSpPr>
        <xdr:cNvPr id="5" name="AutoShape 39" descr="* *SEGUE O ACOMPNHAMENTO DE PIVÔS*">
          <a:extLst>
            <a:ext uri="{FF2B5EF4-FFF2-40B4-BE49-F238E27FC236}">
              <a16:creationId xmlns:a16="http://schemas.microsoft.com/office/drawing/2014/main" id="{09A6C116-6A71-4436-A220-5B968FD2B4B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25</xdr:row>
      <xdr:rowOff>81644</xdr:rowOff>
    </xdr:from>
    <xdr:ext cx="301199" cy="304800"/>
    <xdr:sp macro="" textlink="">
      <xdr:nvSpPr>
        <xdr:cNvPr id="6" name="AutoShape 39" descr="* *SEGUE O ACOMPNHAMENTO DE PIVÔS*">
          <a:extLst>
            <a:ext uri="{FF2B5EF4-FFF2-40B4-BE49-F238E27FC236}">
              <a16:creationId xmlns:a16="http://schemas.microsoft.com/office/drawing/2014/main" id="{7BA79F46-83E8-4FBA-A141-DB726CB2D69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1199" cy="304800"/>
    <xdr:sp macro="" textlink="">
      <xdr:nvSpPr>
        <xdr:cNvPr id="15" name="AutoShape 39" descr="* *SEGUE O ACOMPNHAMENTO DE PIVÔS*">
          <a:extLst>
            <a:ext uri="{FF2B5EF4-FFF2-40B4-BE49-F238E27FC236}">
              <a16:creationId xmlns:a16="http://schemas.microsoft.com/office/drawing/2014/main" id="{7D76A672-5B1C-48CD-BBE5-D86DDE6BAD8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21" name="AutoShape 39" descr="* *SEGUE O ACOMPNHAMENTO DE PIVÔS*">
          <a:extLst>
            <a:ext uri="{FF2B5EF4-FFF2-40B4-BE49-F238E27FC236}">
              <a16:creationId xmlns:a16="http://schemas.microsoft.com/office/drawing/2014/main" id="{B6EC1443-BB63-4A0E-8C0C-0AB8F657185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25</xdr:row>
      <xdr:rowOff>81644</xdr:rowOff>
    </xdr:from>
    <xdr:ext cx="308203" cy="307600"/>
    <xdr:sp macro="" textlink="">
      <xdr:nvSpPr>
        <xdr:cNvPr id="24" name="AutoShape 39" descr="* *SEGUE O ACOMPNHAMENTO DE PIVÔS*">
          <a:extLst>
            <a:ext uri="{FF2B5EF4-FFF2-40B4-BE49-F238E27FC236}">
              <a16:creationId xmlns:a16="http://schemas.microsoft.com/office/drawing/2014/main" id="{ACC819F1-33BE-4AD8-8CF3-D3D9CAD144C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6</xdr:row>
      <xdr:rowOff>81644</xdr:rowOff>
    </xdr:from>
    <xdr:ext cx="308203" cy="307600"/>
    <xdr:sp macro="" textlink="">
      <xdr:nvSpPr>
        <xdr:cNvPr id="30" name="AutoShape 39" descr="* *SEGUE O ACOMPNHAMENTO DE PIVÔS*">
          <a:extLst>
            <a:ext uri="{FF2B5EF4-FFF2-40B4-BE49-F238E27FC236}">
              <a16:creationId xmlns:a16="http://schemas.microsoft.com/office/drawing/2014/main" id="{C0F08FFE-281E-4C68-94CA-49380356110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31" name="AutoShape 39" descr="* *SEGUE O ACOMPNHAMENTO DE PIVÔS*">
          <a:extLst>
            <a:ext uri="{FF2B5EF4-FFF2-40B4-BE49-F238E27FC236}">
              <a16:creationId xmlns:a16="http://schemas.microsoft.com/office/drawing/2014/main" id="{1880A6AB-13D4-4EB0-8875-7EA607AA0EC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32" name="AutoShape 39" descr="* *SEGUE O ACOMPNHAMENTO DE PIVÔS*">
          <a:extLst>
            <a:ext uri="{FF2B5EF4-FFF2-40B4-BE49-F238E27FC236}">
              <a16:creationId xmlns:a16="http://schemas.microsoft.com/office/drawing/2014/main" id="{D6C514D6-0405-4E9C-A5EC-3DBEB26B0448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33" name="AutoShape 39" descr="* *SEGUE O ACOMPNHAMENTO DE PIVÔS*">
          <a:extLst>
            <a:ext uri="{FF2B5EF4-FFF2-40B4-BE49-F238E27FC236}">
              <a16:creationId xmlns:a16="http://schemas.microsoft.com/office/drawing/2014/main" id="{8FF07C71-D8BE-40D5-A80C-25E4D153D3A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34" name="AutoShape 39" descr="* *SEGUE O ACOMPNHAMENTO DE PIVÔS*">
          <a:extLst>
            <a:ext uri="{FF2B5EF4-FFF2-40B4-BE49-F238E27FC236}">
              <a16:creationId xmlns:a16="http://schemas.microsoft.com/office/drawing/2014/main" id="{D3561C02-6FE7-49C6-A866-144D210B2BB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35" name="AutoShape 39" descr="* *SEGUE O ACOMPNHAMENTO DE PIVÔS*">
          <a:extLst>
            <a:ext uri="{FF2B5EF4-FFF2-40B4-BE49-F238E27FC236}">
              <a16:creationId xmlns:a16="http://schemas.microsoft.com/office/drawing/2014/main" id="{0F3BB3A0-F10E-421C-BE35-12C5B23B61F2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36" name="AutoShape 39" descr="* *SEGUE O ACOMPNHAMENTO DE PIVÔS*">
          <a:extLst>
            <a:ext uri="{FF2B5EF4-FFF2-40B4-BE49-F238E27FC236}">
              <a16:creationId xmlns:a16="http://schemas.microsoft.com/office/drawing/2014/main" id="{4F07D04F-F2AD-4A57-ACD6-D46B6B00D1BF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37" name="AutoShape 39" descr="* *SEGUE O ACOMPNHAMENTO DE PIVÔS*">
          <a:extLst>
            <a:ext uri="{FF2B5EF4-FFF2-40B4-BE49-F238E27FC236}">
              <a16:creationId xmlns:a16="http://schemas.microsoft.com/office/drawing/2014/main" id="{05770573-EF0F-4E82-9C98-DF95698B3F1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38" name="AutoShape 39" descr="* *SEGUE O ACOMPNHAMENTO DE PIVÔS*">
          <a:extLst>
            <a:ext uri="{FF2B5EF4-FFF2-40B4-BE49-F238E27FC236}">
              <a16:creationId xmlns:a16="http://schemas.microsoft.com/office/drawing/2014/main" id="{ED9FFDA1-EE4A-498C-905D-088621A7084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39" name="AutoShape 39" descr="* *SEGUE O ACOMPNHAMENTO DE PIVÔS*">
          <a:extLst>
            <a:ext uri="{FF2B5EF4-FFF2-40B4-BE49-F238E27FC236}">
              <a16:creationId xmlns:a16="http://schemas.microsoft.com/office/drawing/2014/main" id="{D85D8078-1BC9-4CF6-99DE-64B6DEB28122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40" name="AutoShape 39" descr="* *SEGUE O ACOMPNHAMENTO DE PIVÔS*">
          <a:extLst>
            <a:ext uri="{FF2B5EF4-FFF2-40B4-BE49-F238E27FC236}">
              <a16:creationId xmlns:a16="http://schemas.microsoft.com/office/drawing/2014/main" id="{F860B6AD-99D4-4A0C-8246-28A3F130DD1F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41" name="AutoShape 39" descr="* *SEGUE O ACOMPNHAMENTO DE PIVÔS*">
          <a:extLst>
            <a:ext uri="{FF2B5EF4-FFF2-40B4-BE49-F238E27FC236}">
              <a16:creationId xmlns:a16="http://schemas.microsoft.com/office/drawing/2014/main" id="{903A4320-139E-41BB-B757-399A607D329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42" name="AutoShape 39" descr="* *SEGUE O ACOMPNHAMENTO DE PIVÔS*">
          <a:extLst>
            <a:ext uri="{FF2B5EF4-FFF2-40B4-BE49-F238E27FC236}">
              <a16:creationId xmlns:a16="http://schemas.microsoft.com/office/drawing/2014/main" id="{7D0FBA1E-4A92-4F54-9296-D47E0516325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43" name="AutoShape 39" descr="* *SEGUE O ACOMPNHAMENTO DE PIVÔS*">
          <a:extLst>
            <a:ext uri="{FF2B5EF4-FFF2-40B4-BE49-F238E27FC236}">
              <a16:creationId xmlns:a16="http://schemas.microsoft.com/office/drawing/2014/main" id="{10BD4BB4-2B7E-48FC-9B87-2B4DFF86EC6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44" name="AutoShape 39" descr="* *SEGUE O ACOMPNHAMENTO DE PIVÔS*">
          <a:extLst>
            <a:ext uri="{FF2B5EF4-FFF2-40B4-BE49-F238E27FC236}">
              <a16:creationId xmlns:a16="http://schemas.microsoft.com/office/drawing/2014/main" id="{426CA3AD-AC38-4F3B-8DEB-2B0B1036D40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45" name="AutoShape 39" descr="* *SEGUE O ACOMPNHAMENTO DE PIVÔS*">
          <a:extLst>
            <a:ext uri="{FF2B5EF4-FFF2-40B4-BE49-F238E27FC236}">
              <a16:creationId xmlns:a16="http://schemas.microsoft.com/office/drawing/2014/main" id="{1C1C79C4-CDB0-412F-9B8B-A378098DB7BE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48" name="AutoShape 39" descr="* *SEGUE O ACOMPNHAMENTO DE PIVÔS*">
          <a:extLst>
            <a:ext uri="{FF2B5EF4-FFF2-40B4-BE49-F238E27FC236}">
              <a16:creationId xmlns:a16="http://schemas.microsoft.com/office/drawing/2014/main" id="{C4AD1BA7-056B-46CA-8F2D-0133EC4C0AD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50" name="AutoShape 39" descr="* *SEGUE O ACOMPNHAMENTO DE PIVÔS*">
          <a:extLst>
            <a:ext uri="{FF2B5EF4-FFF2-40B4-BE49-F238E27FC236}">
              <a16:creationId xmlns:a16="http://schemas.microsoft.com/office/drawing/2014/main" id="{C3A4862C-F363-41CE-9FD9-8906D7D496D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52" name="AutoShape 39" descr="* *SEGUE O ACOMPNHAMENTO DE PIVÔS*">
          <a:extLst>
            <a:ext uri="{FF2B5EF4-FFF2-40B4-BE49-F238E27FC236}">
              <a16:creationId xmlns:a16="http://schemas.microsoft.com/office/drawing/2014/main" id="{409242EA-65CB-4C7E-9587-271F39B284F3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54" name="AutoShape 39" descr="* *SEGUE O ACOMPNHAMENTO DE PIVÔS*">
          <a:extLst>
            <a:ext uri="{FF2B5EF4-FFF2-40B4-BE49-F238E27FC236}">
              <a16:creationId xmlns:a16="http://schemas.microsoft.com/office/drawing/2014/main" id="{CF502D2D-9183-49B9-A83B-3A5D5332A8F8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57" name="AutoShape 39" descr="* *SEGUE O ACOMPNHAMENTO DE PIVÔS*">
          <a:extLst>
            <a:ext uri="{FF2B5EF4-FFF2-40B4-BE49-F238E27FC236}">
              <a16:creationId xmlns:a16="http://schemas.microsoft.com/office/drawing/2014/main" id="{468DB02C-A85C-4354-BBB7-D2E642C88EC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59" name="AutoShape 39" descr="* *SEGUE O ACOMPNHAMENTO DE PIVÔS*">
          <a:extLst>
            <a:ext uri="{FF2B5EF4-FFF2-40B4-BE49-F238E27FC236}">
              <a16:creationId xmlns:a16="http://schemas.microsoft.com/office/drawing/2014/main" id="{6BA51D03-F31E-47D8-96E7-67EF24924D6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60" name="AutoShape 39" descr="* *SEGUE O ACOMPNHAMENTO DE PIVÔS*">
          <a:extLst>
            <a:ext uri="{FF2B5EF4-FFF2-40B4-BE49-F238E27FC236}">
              <a16:creationId xmlns:a16="http://schemas.microsoft.com/office/drawing/2014/main" id="{A7F981E0-1C31-4D19-B532-8409BFABF34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61" name="AutoShape 39" descr="* *SEGUE O ACOMPNHAMENTO DE PIVÔS*">
          <a:extLst>
            <a:ext uri="{FF2B5EF4-FFF2-40B4-BE49-F238E27FC236}">
              <a16:creationId xmlns:a16="http://schemas.microsoft.com/office/drawing/2014/main" id="{A0C3BF9B-7124-4EE2-BCA0-527A48BBE53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63" name="AutoShape 39" descr="* *SEGUE O ACOMPNHAMENTO DE PIVÔS*">
          <a:extLst>
            <a:ext uri="{FF2B5EF4-FFF2-40B4-BE49-F238E27FC236}">
              <a16:creationId xmlns:a16="http://schemas.microsoft.com/office/drawing/2014/main" id="{0CF3E884-3622-4E71-BFAB-F7715BD924B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69" name="AutoShape 39" descr="* *SEGUE O ACOMPNHAMENTO DE PIVÔS*">
          <a:extLst>
            <a:ext uri="{FF2B5EF4-FFF2-40B4-BE49-F238E27FC236}">
              <a16:creationId xmlns:a16="http://schemas.microsoft.com/office/drawing/2014/main" id="{18DA26E2-7DDC-4702-9497-4D61A31C148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71" name="AutoShape 39" descr="* *SEGUE O ACOMPNHAMENTO DE PIVÔS*">
          <a:extLst>
            <a:ext uri="{FF2B5EF4-FFF2-40B4-BE49-F238E27FC236}">
              <a16:creationId xmlns:a16="http://schemas.microsoft.com/office/drawing/2014/main" id="{D5729E8F-0EDA-4416-93F4-7392A32E5D8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73" name="AutoShape 39" descr="* *SEGUE O ACOMPNHAMENTO DE PIVÔS*">
          <a:extLst>
            <a:ext uri="{FF2B5EF4-FFF2-40B4-BE49-F238E27FC236}">
              <a16:creationId xmlns:a16="http://schemas.microsoft.com/office/drawing/2014/main" id="{F87BAC11-8E09-4FC4-85CB-4D2E006FF23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80" name="AutoShape 39" descr="* *SEGUE O ACOMPNHAMENTO DE PIVÔS*">
          <a:extLst>
            <a:ext uri="{FF2B5EF4-FFF2-40B4-BE49-F238E27FC236}">
              <a16:creationId xmlns:a16="http://schemas.microsoft.com/office/drawing/2014/main" id="{B41586EF-ED28-460F-B462-48E73E9E5B5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82" name="AutoShape 39" descr="* *SEGUE O ACOMPNHAMENTO DE PIVÔS*">
          <a:extLst>
            <a:ext uri="{FF2B5EF4-FFF2-40B4-BE49-F238E27FC236}">
              <a16:creationId xmlns:a16="http://schemas.microsoft.com/office/drawing/2014/main" id="{A6780F67-B2D7-40CF-8903-8A96AE8EFFE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83" name="AutoShape 39" descr="* *SEGUE O ACOMPNHAMENTO DE PIVÔS*">
          <a:extLst>
            <a:ext uri="{FF2B5EF4-FFF2-40B4-BE49-F238E27FC236}">
              <a16:creationId xmlns:a16="http://schemas.microsoft.com/office/drawing/2014/main" id="{E94C82F7-9C95-4BBA-A247-CEDDF7D808F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85" name="AutoShape 39" descr="* *SEGUE O ACOMPNHAMENTO DE PIVÔS*">
          <a:extLst>
            <a:ext uri="{FF2B5EF4-FFF2-40B4-BE49-F238E27FC236}">
              <a16:creationId xmlns:a16="http://schemas.microsoft.com/office/drawing/2014/main" id="{34EEB388-8262-4DDA-BC1A-B59B04D2674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87" name="AutoShape 39" descr="* *SEGUE O ACOMPNHAMENTO DE PIVÔS*">
          <a:extLst>
            <a:ext uri="{FF2B5EF4-FFF2-40B4-BE49-F238E27FC236}">
              <a16:creationId xmlns:a16="http://schemas.microsoft.com/office/drawing/2014/main" id="{5FB22C4D-0FFF-45CE-AE8F-9EC7A300CDE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89" name="AutoShape 39" descr="* *SEGUE O ACOMPNHAMENTO DE PIVÔS*">
          <a:extLst>
            <a:ext uri="{FF2B5EF4-FFF2-40B4-BE49-F238E27FC236}">
              <a16:creationId xmlns:a16="http://schemas.microsoft.com/office/drawing/2014/main" id="{6F793979-916D-4F98-9C2C-382C81DBAC1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91" name="AutoShape 39" descr="* *SEGUE O ACOMPNHAMENTO DE PIVÔS*">
          <a:extLst>
            <a:ext uri="{FF2B5EF4-FFF2-40B4-BE49-F238E27FC236}">
              <a16:creationId xmlns:a16="http://schemas.microsoft.com/office/drawing/2014/main" id="{D273F062-2D9B-44D0-9085-E1D1306AA3B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93" name="AutoShape 39" descr="* *SEGUE O ACOMPNHAMENTO DE PIVÔS*">
          <a:extLst>
            <a:ext uri="{FF2B5EF4-FFF2-40B4-BE49-F238E27FC236}">
              <a16:creationId xmlns:a16="http://schemas.microsoft.com/office/drawing/2014/main" id="{A199DFDC-BEA3-4164-BD13-876C4FD44CE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95" name="AutoShape 39" descr="* *SEGUE O ACOMPNHAMENTO DE PIVÔS*">
          <a:extLst>
            <a:ext uri="{FF2B5EF4-FFF2-40B4-BE49-F238E27FC236}">
              <a16:creationId xmlns:a16="http://schemas.microsoft.com/office/drawing/2014/main" id="{221CD39E-D08D-44F3-A03D-ECC1D4ABD8C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97" name="AutoShape 39" descr="* *SEGUE O ACOMPNHAMENTO DE PIVÔS*">
          <a:extLst>
            <a:ext uri="{FF2B5EF4-FFF2-40B4-BE49-F238E27FC236}">
              <a16:creationId xmlns:a16="http://schemas.microsoft.com/office/drawing/2014/main" id="{93FA3811-D762-435C-929E-AC0D4354EB72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03" name="AutoShape 39" descr="* *SEGUE O ACOMPNHAMENTO DE PIVÔS*">
          <a:extLst>
            <a:ext uri="{FF2B5EF4-FFF2-40B4-BE49-F238E27FC236}">
              <a16:creationId xmlns:a16="http://schemas.microsoft.com/office/drawing/2014/main" id="{2560B878-5E61-49D3-B476-FA129F7885B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09" name="AutoShape 39" descr="* *SEGUE O ACOMPNHAMENTO DE PIVÔS*">
          <a:extLst>
            <a:ext uri="{FF2B5EF4-FFF2-40B4-BE49-F238E27FC236}">
              <a16:creationId xmlns:a16="http://schemas.microsoft.com/office/drawing/2014/main" id="{BE3DE205-6B8C-4801-B156-021A2C068FE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143" name="AutoShape 39" descr="* *SEGUE O ACOMPNHAMENTO DE PIVÔS*">
          <a:extLst>
            <a:ext uri="{FF2B5EF4-FFF2-40B4-BE49-F238E27FC236}">
              <a16:creationId xmlns:a16="http://schemas.microsoft.com/office/drawing/2014/main" id="{D0C8DA48-E567-4002-8E5A-83BF4AAE77F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46" name="AutoShape 39" descr="* *SEGUE O ACOMPNHAMENTO DE PIVÔS*">
          <a:extLst>
            <a:ext uri="{FF2B5EF4-FFF2-40B4-BE49-F238E27FC236}">
              <a16:creationId xmlns:a16="http://schemas.microsoft.com/office/drawing/2014/main" id="{DA605DD8-39ED-48E8-B29A-7B4BDD5DA58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49" name="AutoShape 39" descr="* *SEGUE O ACOMPNHAMENTO DE PIVÔS*">
          <a:extLst>
            <a:ext uri="{FF2B5EF4-FFF2-40B4-BE49-F238E27FC236}">
              <a16:creationId xmlns:a16="http://schemas.microsoft.com/office/drawing/2014/main" id="{B39FA445-5347-4B40-8802-9CB9AFB6659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52" name="AutoShape 39" descr="* *SEGUE O ACOMPNHAMENTO DE PIVÔS*">
          <a:extLst>
            <a:ext uri="{FF2B5EF4-FFF2-40B4-BE49-F238E27FC236}">
              <a16:creationId xmlns:a16="http://schemas.microsoft.com/office/drawing/2014/main" id="{99DBCEF6-68DB-44A9-A981-2E3A1892F9B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24</xdr:row>
      <xdr:rowOff>81644</xdr:rowOff>
    </xdr:from>
    <xdr:ext cx="308203" cy="307600"/>
    <xdr:sp macro="" textlink="">
      <xdr:nvSpPr>
        <xdr:cNvPr id="158" name="AutoShape 39" descr="* *SEGUE O ACOMPNHAMENTO DE PIVÔS*">
          <a:extLst>
            <a:ext uri="{FF2B5EF4-FFF2-40B4-BE49-F238E27FC236}">
              <a16:creationId xmlns:a16="http://schemas.microsoft.com/office/drawing/2014/main" id="{85A9179C-B805-4081-83A7-F14AFEC3E2F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161" name="AutoShape 39" descr="* *SEGUE O ACOMPNHAMENTO DE PIVÔS*">
          <a:extLst>
            <a:ext uri="{FF2B5EF4-FFF2-40B4-BE49-F238E27FC236}">
              <a16:creationId xmlns:a16="http://schemas.microsoft.com/office/drawing/2014/main" id="{1B69E579-F8AC-481B-ABCC-F2FA941DDC1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125" name="AutoShape 39" descr="* *SEGUE O ACOMPNHAMENTO DE PIVÔS*">
          <a:extLst>
            <a:ext uri="{FF2B5EF4-FFF2-40B4-BE49-F238E27FC236}">
              <a16:creationId xmlns:a16="http://schemas.microsoft.com/office/drawing/2014/main" id="{F9BDFEED-9FB8-41B9-B730-7D510C2BDBE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26" name="AutoShape 39" descr="* *SEGUE O ACOMPNHAMENTO DE PIVÔS*">
          <a:extLst>
            <a:ext uri="{FF2B5EF4-FFF2-40B4-BE49-F238E27FC236}">
              <a16:creationId xmlns:a16="http://schemas.microsoft.com/office/drawing/2014/main" id="{F1F72C84-B13E-421C-910F-A801C727D12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27" name="AutoShape 39" descr="* *SEGUE O ACOMPNHAMENTO DE PIVÔS*">
          <a:extLst>
            <a:ext uri="{FF2B5EF4-FFF2-40B4-BE49-F238E27FC236}">
              <a16:creationId xmlns:a16="http://schemas.microsoft.com/office/drawing/2014/main" id="{10614E7F-ED0B-40D1-A917-57F4D6578D0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28" name="AutoShape 39" descr="* *SEGUE O ACOMPNHAMENTO DE PIVÔS*">
          <a:extLst>
            <a:ext uri="{FF2B5EF4-FFF2-40B4-BE49-F238E27FC236}">
              <a16:creationId xmlns:a16="http://schemas.microsoft.com/office/drawing/2014/main" id="{01DE0D53-2101-4F1A-95F8-7373DD2D0EE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29" name="AutoShape 39" descr="* *SEGUE O ACOMPNHAMENTO DE PIVÔS*">
          <a:extLst>
            <a:ext uri="{FF2B5EF4-FFF2-40B4-BE49-F238E27FC236}">
              <a16:creationId xmlns:a16="http://schemas.microsoft.com/office/drawing/2014/main" id="{4D28BBDB-ACCE-4E28-8435-BA3E40AE27B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0" name="AutoShape 39" descr="* *SEGUE O ACOMPNHAMENTO DE PIVÔS*">
          <a:extLst>
            <a:ext uri="{FF2B5EF4-FFF2-40B4-BE49-F238E27FC236}">
              <a16:creationId xmlns:a16="http://schemas.microsoft.com/office/drawing/2014/main" id="{03C995A3-1DB9-40D1-8C87-29833101FA8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1199" cy="304800"/>
    <xdr:sp macro="" textlink="">
      <xdr:nvSpPr>
        <xdr:cNvPr id="135" name="AutoShape 39" descr="* *SEGUE O ACOMPNHAMENTO DE PIVÔS*">
          <a:extLst>
            <a:ext uri="{FF2B5EF4-FFF2-40B4-BE49-F238E27FC236}">
              <a16:creationId xmlns:a16="http://schemas.microsoft.com/office/drawing/2014/main" id="{61FF54CF-17CD-4EF4-9B35-8C6B4C6A124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138" name="AutoShape 39" descr="* *SEGUE O ACOMPNHAMENTO DE PIVÔS*">
          <a:extLst>
            <a:ext uri="{FF2B5EF4-FFF2-40B4-BE49-F238E27FC236}">
              <a16:creationId xmlns:a16="http://schemas.microsoft.com/office/drawing/2014/main" id="{8A06D040-23CF-4C77-8DAA-722DFC2119E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162" name="AutoShape 39" descr="* *SEGUE O ACOMPNHAMENTO DE PIVÔS*">
          <a:extLst>
            <a:ext uri="{FF2B5EF4-FFF2-40B4-BE49-F238E27FC236}">
              <a16:creationId xmlns:a16="http://schemas.microsoft.com/office/drawing/2014/main" id="{0A7CF31E-8757-4455-8D9D-2A51CDF58F6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164" name="AutoShape 39" descr="* *SEGUE O ACOMPNHAMENTO DE PIVÔS*">
          <a:extLst>
            <a:ext uri="{FF2B5EF4-FFF2-40B4-BE49-F238E27FC236}">
              <a16:creationId xmlns:a16="http://schemas.microsoft.com/office/drawing/2014/main" id="{3109838E-F63F-4348-8E47-BB4DA691F81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166" name="AutoShape 39" descr="* *SEGUE O ACOMPNHAMENTO DE PIVÔS*">
          <a:extLst>
            <a:ext uri="{FF2B5EF4-FFF2-40B4-BE49-F238E27FC236}">
              <a16:creationId xmlns:a16="http://schemas.microsoft.com/office/drawing/2014/main" id="{C3D6C208-6921-4416-A20A-533C2CB875A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26</xdr:row>
      <xdr:rowOff>81644</xdr:rowOff>
    </xdr:from>
    <xdr:ext cx="301199" cy="304800"/>
    <xdr:sp macro="" textlink="">
      <xdr:nvSpPr>
        <xdr:cNvPr id="204" name="AutoShape 39" descr="* *SEGUE O ACOMPNHAMENTO DE PIVÔS*">
          <a:extLst>
            <a:ext uri="{FF2B5EF4-FFF2-40B4-BE49-F238E27FC236}">
              <a16:creationId xmlns:a16="http://schemas.microsoft.com/office/drawing/2014/main" id="{2F7678BD-95F9-4A48-B4EA-0AF87818677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26</xdr:row>
      <xdr:rowOff>81644</xdr:rowOff>
    </xdr:from>
    <xdr:ext cx="308203" cy="307600"/>
    <xdr:sp macro="" textlink="">
      <xdr:nvSpPr>
        <xdr:cNvPr id="210" name="AutoShape 39" descr="* *SEGUE O ACOMPNHAMENTO DE PIVÔS*">
          <a:extLst>
            <a:ext uri="{FF2B5EF4-FFF2-40B4-BE49-F238E27FC236}">
              <a16:creationId xmlns:a16="http://schemas.microsoft.com/office/drawing/2014/main" id="{54EA17EE-4572-4C4E-A239-BDB35FC2138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212" name="AutoShape 39" descr="* *SEGUE O ACOMPNHAMENTO DE PIVÔS*">
          <a:extLst>
            <a:ext uri="{FF2B5EF4-FFF2-40B4-BE49-F238E27FC236}">
              <a16:creationId xmlns:a16="http://schemas.microsoft.com/office/drawing/2014/main" id="{43EC110F-973E-4AD4-A927-2A7D4165357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214" name="AutoShape 39" descr="* *SEGUE O ACOMPNHAMENTO DE PIVÔS*">
          <a:extLst>
            <a:ext uri="{FF2B5EF4-FFF2-40B4-BE49-F238E27FC236}">
              <a16:creationId xmlns:a16="http://schemas.microsoft.com/office/drawing/2014/main" id="{48C958A7-0AFC-492E-97EC-591977FC2DF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228" name="AutoShape 39" descr="* *SEGUE O ACOMPNHAMENTO DE PIVÔS*">
          <a:extLst>
            <a:ext uri="{FF2B5EF4-FFF2-40B4-BE49-F238E27FC236}">
              <a16:creationId xmlns:a16="http://schemas.microsoft.com/office/drawing/2014/main" id="{C31153A9-53E1-457C-8E30-8E66F5835C2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230" name="AutoShape 39" descr="* *SEGUE O ACOMPNHAMENTO DE PIVÔS*">
          <a:extLst>
            <a:ext uri="{FF2B5EF4-FFF2-40B4-BE49-F238E27FC236}">
              <a16:creationId xmlns:a16="http://schemas.microsoft.com/office/drawing/2014/main" id="{E98AB0E9-0A70-4743-AF32-7258B8EEBBF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246" name="AutoShape 39" descr="* *SEGUE O ACOMPNHAMENTO DE PIVÔS*">
          <a:extLst>
            <a:ext uri="{FF2B5EF4-FFF2-40B4-BE49-F238E27FC236}">
              <a16:creationId xmlns:a16="http://schemas.microsoft.com/office/drawing/2014/main" id="{D24E2095-33CF-49D7-8FF9-1D40B293CDE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248" name="AutoShape 39" descr="* *SEGUE O ACOMPNHAMENTO DE PIVÔS*">
          <a:extLst>
            <a:ext uri="{FF2B5EF4-FFF2-40B4-BE49-F238E27FC236}">
              <a16:creationId xmlns:a16="http://schemas.microsoft.com/office/drawing/2014/main" id="{64E2F384-AAE8-4DEA-A9CB-82B0641D2BA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264" name="AutoShape 39" descr="* *SEGUE O ACOMPNHAMENTO DE PIVÔS*">
          <a:extLst>
            <a:ext uri="{FF2B5EF4-FFF2-40B4-BE49-F238E27FC236}">
              <a16:creationId xmlns:a16="http://schemas.microsoft.com/office/drawing/2014/main" id="{8F8D2B7C-A78E-4246-BDD5-D29FD7CBA5F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266" name="AutoShape 39" descr="* *SEGUE O ACOMPNHAMENTO DE PIVÔS*">
          <a:extLst>
            <a:ext uri="{FF2B5EF4-FFF2-40B4-BE49-F238E27FC236}">
              <a16:creationId xmlns:a16="http://schemas.microsoft.com/office/drawing/2014/main" id="{B25B42F9-2495-4E84-B088-CBC4BD6C124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24</xdr:row>
      <xdr:rowOff>81644</xdr:rowOff>
    </xdr:from>
    <xdr:ext cx="308203" cy="307600"/>
    <xdr:sp macro="" textlink="">
      <xdr:nvSpPr>
        <xdr:cNvPr id="291" name="AutoShape 39" descr="* *SEGUE O ACOMPNHAMENTO DE PIVÔS*">
          <a:extLst>
            <a:ext uri="{FF2B5EF4-FFF2-40B4-BE49-F238E27FC236}">
              <a16:creationId xmlns:a16="http://schemas.microsoft.com/office/drawing/2014/main" id="{F34A1F77-6024-4956-9AC0-4534C1573F6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293" name="AutoShape 39" descr="* *SEGUE O ACOMPNHAMENTO DE PIVÔS*">
          <a:extLst>
            <a:ext uri="{FF2B5EF4-FFF2-40B4-BE49-F238E27FC236}">
              <a16:creationId xmlns:a16="http://schemas.microsoft.com/office/drawing/2014/main" id="{EC899901-B7FA-4216-81B5-DF896AAA4C9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24</xdr:row>
      <xdr:rowOff>81644</xdr:rowOff>
    </xdr:from>
    <xdr:ext cx="308203" cy="307600"/>
    <xdr:sp macro="" textlink="">
      <xdr:nvSpPr>
        <xdr:cNvPr id="318" name="AutoShape 39" descr="* *SEGUE O ACOMPNHAMENTO DE PIVÔS*">
          <a:extLst>
            <a:ext uri="{FF2B5EF4-FFF2-40B4-BE49-F238E27FC236}">
              <a16:creationId xmlns:a16="http://schemas.microsoft.com/office/drawing/2014/main" id="{652ACBE5-7DDD-4A3D-A3CD-AC0907CAD31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25</xdr:row>
      <xdr:rowOff>81644</xdr:rowOff>
    </xdr:from>
    <xdr:ext cx="308203" cy="307600"/>
    <xdr:sp macro="" textlink="">
      <xdr:nvSpPr>
        <xdr:cNvPr id="320" name="AutoShape 39" descr="* *SEGUE O ACOMPNHAMENTO DE PIVÔS*">
          <a:extLst>
            <a:ext uri="{FF2B5EF4-FFF2-40B4-BE49-F238E27FC236}">
              <a16:creationId xmlns:a16="http://schemas.microsoft.com/office/drawing/2014/main" id="{4FAA4C85-F4FF-451E-843D-BE3A4E8AC91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872217</xdr:colOff>
      <xdr:row>17</xdr:row>
      <xdr:rowOff>10207</xdr:rowOff>
    </xdr:from>
    <xdr:ext cx="308203" cy="307600"/>
    <xdr:sp macro="" textlink="">
      <xdr:nvSpPr>
        <xdr:cNvPr id="344" name="AutoShape 39" descr="* *SEGUE O ACOMPNHAMENTO DE PIVÔS*">
          <a:extLst>
            <a:ext uri="{FF2B5EF4-FFF2-40B4-BE49-F238E27FC236}">
              <a16:creationId xmlns:a16="http://schemas.microsoft.com/office/drawing/2014/main" id="{8AE015CF-DF1F-4824-951D-47A2D1502BF3}"/>
            </a:ext>
          </a:extLst>
        </xdr:cNvPr>
        <xdr:cNvSpPr>
          <a:spLocks noChangeAspect="1" noChangeArrowheads="1"/>
        </xdr:cNvSpPr>
      </xdr:nvSpPr>
      <xdr:spPr bwMode="auto">
        <a:xfrm>
          <a:off x="15755030" y="4748895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345" name="AutoShape 39" descr="* *SEGUE O ACOMPNHAMENTO DE PIVÔS*">
          <a:extLst>
            <a:ext uri="{FF2B5EF4-FFF2-40B4-BE49-F238E27FC236}">
              <a16:creationId xmlns:a16="http://schemas.microsoft.com/office/drawing/2014/main" id="{F758F549-347F-46BB-B0F5-72AB7108415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47" name="AutoShape 39" descr="* *SEGUE O ACOMPNHAMENTO DE PIVÔS*">
          <a:extLst>
            <a:ext uri="{FF2B5EF4-FFF2-40B4-BE49-F238E27FC236}">
              <a16:creationId xmlns:a16="http://schemas.microsoft.com/office/drawing/2014/main" id="{730DC311-A834-4996-B92B-6121531A492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99" name="AutoShape 39" descr="* *SEGUE O ACOMPNHAMENTO DE PIVÔS*">
          <a:extLst>
            <a:ext uri="{FF2B5EF4-FFF2-40B4-BE49-F238E27FC236}">
              <a16:creationId xmlns:a16="http://schemas.microsoft.com/office/drawing/2014/main" id="{07A1F147-1BA4-4A6E-8097-8D3CE91E2F3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401" name="AutoShape 39" descr="* *SEGUE O ACOMPNHAMENTO DE PIVÔS*">
          <a:extLst>
            <a:ext uri="{FF2B5EF4-FFF2-40B4-BE49-F238E27FC236}">
              <a16:creationId xmlns:a16="http://schemas.microsoft.com/office/drawing/2014/main" id="{C9B185D1-7C1B-4CD5-BB77-27DE3F16697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426" name="AutoShape 39" descr="* *SEGUE O ACOMPNHAMENTO DE PIVÔS*">
          <a:extLst>
            <a:ext uri="{FF2B5EF4-FFF2-40B4-BE49-F238E27FC236}">
              <a16:creationId xmlns:a16="http://schemas.microsoft.com/office/drawing/2014/main" id="{89139B56-1DD0-4E77-BCD2-226677D1707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428" name="AutoShape 39" descr="* *SEGUE O ACOMPNHAMENTO DE PIVÔS*">
          <a:extLst>
            <a:ext uri="{FF2B5EF4-FFF2-40B4-BE49-F238E27FC236}">
              <a16:creationId xmlns:a16="http://schemas.microsoft.com/office/drawing/2014/main" id="{67B76AE2-B2B9-49D0-B0EB-49FF020A690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455" name="AutoShape 39" descr="* *SEGUE O ACOMPNHAMENTO DE PIVÔS*">
          <a:extLst>
            <a:ext uri="{FF2B5EF4-FFF2-40B4-BE49-F238E27FC236}">
              <a16:creationId xmlns:a16="http://schemas.microsoft.com/office/drawing/2014/main" id="{84390974-C2CB-4E8C-B005-D4E0ED9CAD3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480" name="AutoShape 39" descr="* *SEGUE O ACOMPNHAMENTO DE PIVÔS*">
          <a:extLst>
            <a:ext uri="{FF2B5EF4-FFF2-40B4-BE49-F238E27FC236}">
              <a16:creationId xmlns:a16="http://schemas.microsoft.com/office/drawing/2014/main" id="{58F34C0F-1ACF-48C0-B70A-D59B6BA8990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482" name="AutoShape 39" descr="* *SEGUE O ACOMPNHAMENTO DE PIVÔS*">
          <a:extLst>
            <a:ext uri="{FF2B5EF4-FFF2-40B4-BE49-F238E27FC236}">
              <a16:creationId xmlns:a16="http://schemas.microsoft.com/office/drawing/2014/main" id="{0A77B784-A596-4123-A621-D38CE0B375C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6</xdr:row>
      <xdr:rowOff>81644</xdr:rowOff>
    </xdr:from>
    <xdr:ext cx="308203" cy="307600"/>
    <xdr:sp macro="" textlink="">
      <xdr:nvSpPr>
        <xdr:cNvPr id="507" name="AutoShape 39" descr="* *SEGUE O ACOMPNHAMENTO DE PIVÔS*">
          <a:extLst>
            <a:ext uri="{FF2B5EF4-FFF2-40B4-BE49-F238E27FC236}">
              <a16:creationId xmlns:a16="http://schemas.microsoft.com/office/drawing/2014/main" id="{6F1E1584-1FD8-4EC6-B4D1-44CE13D84DD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509" name="AutoShape 39" descr="* *SEGUE O ACOMPNHAMENTO DE PIVÔS*">
          <a:extLst>
            <a:ext uri="{FF2B5EF4-FFF2-40B4-BE49-F238E27FC236}">
              <a16:creationId xmlns:a16="http://schemas.microsoft.com/office/drawing/2014/main" id="{2311917B-74B7-4900-8827-526E940BE3C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534" name="AutoShape 39" descr="* *SEGUE O ACOMPNHAMENTO DE PIVÔS*">
          <a:extLst>
            <a:ext uri="{FF2B5EF4-FFF2-40B4-BE49-F238E27FC236}">
              <a16:creationId xmlns:a16="http://schemas.microsoft.com/office/drawing/2014/main" id="{56FFDEDD-6039-472E-A079-E68FBC94117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536" name="AutoShape 39" descr="* *SEGUE O ACOMPNHAMENTO DE PIVÔS*">
          <a:extLst>
            <a:ext uri="{FF2B5EF4-FFF2-40B4-BE49-F238E27FC236}">
              <a16:creationId xmlns:a16="http://schemas.microsoft.com/office/drawing/2014/main" id="{AC0E129A-26DB-4824-9AC7-D631C2A4619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561" name="AutoShape 39" descr="* *SEGUE O ACOMPNHAMENTO DE PIVÔS*">
          <a:extLst>
            <a:ext uri="{FF2B5EF4-FFF2-40B4-BE49-F238E27FC236}">
              <a16:creationId xmlns:a16="http://schemas.microsoft.com/office/drawing/2014/main" id="{993BE909-284A-4BAD-A2ED-D483455C8CF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563" name="AutoShape 39" descr="* *SEGUE O ACOMPNHAMENTO DE PIVÔS*">
          <a:extLst>
            <a:ext uri="{FF2B5EF4-FFF2-40B4-BE49-F238E27FC236}">
              <a16:creationId xmlns:a16="http://schemas.microsoft.com/office/drawing/2014/main" id="{E90599EE-BCBA-4735-8886-106A1277F45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30" name="AutoShape 39" descr="* *SEGUE O ACOMPNHAMENTO DE PIVÔS*">
          <a:extLst>
            <a:ext uri="{FF2B5EF4-FFF2-40B4-BE49-F238E27FC236}">
              <a16:creationId xmlns:a16="http://schemas.microsoft.com/office/drawing/2014/main" id="{6B0F2C64-F23B-4CF7-B107-B1AC174EC4E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32" name="AutoShape 39" descr="* *SEGUE O ACOMPNHAMENTO DE PIVÔS*">
          <a:extLst>
            <a:ext uri="{FF2B5EF4-FFF2-40B4-BE49-F238E27FC236}">
              <a16:creationId xmlns:a16="http://schemas.microsoft.com/office/drawing/2014/main" id="{D59FB7A8-8A3B-4CF0-9981-2C58CE72CB9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81" name="AutoShape 39" descr="* *SEGUE O ACOMPNHAMENTO DE PIVÔS*">
          <a:extLst>
            <a:ext uri="{FF2B5EF4-FFF2-40B4-BE49-F238E27FC236}">
              <a16:creationId xmlns:a16="http://schemas.microsoft.com/office/drawing/2014/main" id="{27156EB3-86EB-475C-A2CF-0C0A257D240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83" name="AutoShape 39" descr="* *SEGUE O ACOMPNHAMENTO DE PIVÔS*">
          <a:extLst>
            <a:ext uri="{FF2B5EF4-FFF2-40B4-BE49-F238E27FC236}">
              <a16:creationId xmlns:a16="http://schemas.microsoft.com/office/drawing/2014/main" id="{B2BC3D15-54BC-4EF8-A586-84270C74273E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733" name="AutoShape 39" descr="* *SEGUE O ACOMPNHAMENTO DE PIVÔS*">
          <a:extLst>
            <a:ext uri="{FF2B5EF4-FFF2-40B4-BE49-F238E27FC236}">
              <a16:creationId xmlns:a16="http://schemas.microsoft.com/office/drawing/2014/main" id="{5F630F1E-E9D8-4258-AF77-8AC5EA559A7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735" name="AutoShape 39" descr="* *SEGUE O ACOMPNHAMENTO DE PIVÔS*">
          <a:extLst>
            <a:ext uri="{FF2B5EF4-FFF2-40B4-BE49-F238E27FC236}">
              <a16:creationId xmlns:a16="http://schemas.microsoft.com/office/drawing/2014/main" id="{CF5F75C6-3F0D-4287-BBAF-35B5D97449C3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6</xdr:row>
      <xdr:rowOff>81644</xdr:rowOff>
    </xdr:from>
    <xdr:ext cx="308203" cy="307600"/>
    <xdr:sp macro="" textlink="">
      <xdr:nvSpPr>
        <xdr:cNvPr id="785" name="AutoShape 39" descr="* *SEGUE O ACOMPNHAMENTO DE PIVÔS*">
          <a:extLst>
            <a:ext uri="{FF2B5EF4-FFF2-40B4-BE49-F238E27FC236}">
              <a16:creationId xmlns:a16="http://schemas.microsoft.com/office/drawing/2014/main" id="{3CA3958F-F384-41B4-8FDD-D59CFD58683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787" name="AutoShape 39" descr="* *SEGUE O ACOMPNHAMENTO DE PIVÔS*">
          <a:extLst>
            <a:ext uri="{FF2B5EF4-FFF2-40B4-BE49-F238E27FC236}">
              <a16:creationId xmlns:a16="http://schemas.microsoft.com/office/drawing/2014/main" id="{5AEC8FE2-233D-4C78-9BB1-9D3806D2D85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916" name="AutoShape 39" descr="* *SEGUE O ACOMPNHAMENTO DE PIVÔS*">
          <a:extLst>
            <a:ext uri="{FF2B5EF4-FFF2-40B4-BE49-F238E27FC236}">
              <a16:creationId xmlns:a16="http://schemas.microsoft.com/office/drawing/2014/main" id="{EDCCF599-9F46-4C22-AC7E-C9CE80D0726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918" name="AutoShape 39" descr="* *SEGUE O ACOMPNHAMENTO DE PIVÔS*">
          <a:extLst>
            <a:ext uri="{FF2B5EF4-FFF2-40B4-BE49-F238E27FC236}">
              <a16:creationId xmlns:a16="http://schemas.microsoft.com/office/drawing/2014/main" id="{987C10FC-E506-46A6-A6B6-6E1A092EDD2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1199" cy="304800"/>
    <xdr:sp macro="" textlink="">
      <xdr:nvSpPr>
        <xdr:cNvPr id="1047" name="AutoShape 39" descr="* *SEGUE O ACOMPNHAMENTO DE PIVÔS*">
          <a:extLst>
            <a:ext uri="{FF2B5EF4-FFF2-40B4-BE49-F238E27FC236}">
              <a16:creationId xmlns:a16="http://schemas.microsoft.com/office/drawing/2014/main" id="{2980CDCB-37BC-4389-8774-D7CC48F8761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1199" cy="304800"/>
    <xdr:sp macro="" textlink="">
      <xdr:nvSpPr>
        <xdr:cNvPr id="1057" name="AutoShape 39" descr="* *SEGUE O ACOMPNHAMENTO DE PIVÔS*">
          <a:extLst>
            <a:ext uri="{FF2B5EF4-FFF2-40B4-BE49-F238E27FC236}">
              <a16:creationId xmlns:a16="http://schemas.microsoft.com/office/drawing/2014/main" id="{949C66EB-4D05-4F2A-8BFC-9FFEA193100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344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1062" name="AutoShape 39" descr="* *SEGUE O ACOMPNHAMENTO DE PIVÔS*">
          <a:extLst>
            <a:ext uri="{FF2B5EF4-FFF2-40B4-BE49-F238E27FC236}">
              <a16:creationId xmlns:a16="http://schemas.microsoft.com/office/drawing/2014/main" id="{A5632DAE-5210-4DA0-B7E2-301F5D80946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24</xdr:row>
      <xdr:rowOff>81644</xdr:rowOff>
    </xdr:from>
    <xdr:ext cx="301199" cy="304800"/>
    <xdr:sp macro="" textlink="">
      <xdr:nvSpPr>
        <xdr:cNvPr id="1080" name="AutoShape 39" descr="* *SEGUE O ACOMPNHAMENTO DE PIVÔS*">
          <a:extLst>
            <a:ext uri="{FF2B5EF4-FFF2-40B4-BE49-F238E27FC236}">
              <a16:creationId xmlns:a16="http://schemas.microsoft.com/office/drawing/2014/main" id="{C9AF0ECD-2F49-4FAB-A387-5C696EB454B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24</xdr:row>
      <xdr:rowOff>81644</xdr:rowOff>
    </xdr:from>
    <xdr:ext cx="308203" cy="307600"/>
    <xdr:sp macro="" textlink="">
      <xdr:nvSpPr>
        <xdr:cNvPr id="1083" name="AutoShape 39" descr="* *SEGUE O ACOMPNHAMENTO DE PIVÔS*">
          <a:extLst>
            <a:ext uri="{FF2B5EF4-FFF2-40B4-BE49-F238E27FC236}">
              <a16:creationId xmlns:a16="http://schemas.microsoft.com/office/drawing/2014/main" id="{FA5A0EE7-FFD6-4207-9186-45EB7BB6E43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1199" cy="304800"/>
    <xdr:sp macro="" textlink="">
      <xdr:nvSpPr>
        <xdr:cNvPr id="1089" name="AutoShape 39" descr="* *SEGUE O ACOMPNHAMENTO DE PIVÔS*">
          <a:extLst>
            <a:ext uri="{FF2B5EF4-FFF2-40B4-BE49-F238E27FC236}">
              <a16:creationId xmlns:a16="http://schemas.microsoft.com/office/drawing/2014/main" id="{7AF31AFB-1A40-46C4-842E-E20DA718CB5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344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1092" name="AutoShape 39" descr="* *SEGUE O ACOMPNHAMENTO DE PIVÔS*">
          <a:extLst>
            <a:ext uri="{FF2B5EF4-FFF2-40B4-BE49-F238E27FC236}">
              <a16:creationId xmlns:a16="http://schemas.microsoft.com/office/drawing/2014/main" id="{995598CC-E5C3-45B9-9BC7-EAC33A9DE78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344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513" name="AutoShape 39" descr="* *SEGUE O ACOMPNHAMENTO DE PIVÔS*">
          <a:extLst>
            <a:ext uri="{FF2B5EF4-FFF2-40B4-BE49-F238E27FC236}">
              <a16:creationId xmlns:a16="http://schemas.microsoft.com/office/drawing/2014/main" id="{8BD82AD6-9E75-404B-ACC3-AD3145AF105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515" name="AutoShape 39" descr="* *SEGUE O ACOMPNHAMENTO DE PIVÔS*">
          <a:extLst>
            <a:ext uri="{FF2B5EF4-FFF2-40B4-BE49-F238E27FC236}">
              <a16:creationId xmlns:a16="http://schemas.microsoft.com/office/drawing/2014/main" id="{DFE03E7B-8CAA-4F96-A753-F68D9FAB935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62592</xdr:colOff>
      <xdr:row>7</xdr:row>
      <xdr:rowOff>188800</xdr:rowOff>
    </xdr:from>
    <xdr:ext cx="308203" cy="307600"/>
    <xdr:sp macro="" textlink="">
      <xdr:nvSpPr>
        <xdr:cNvPr id="1565" name="AutoShape 39" descr="* *SEGUE O ACOMPNHAMENTO DE PIVÔS*">
          <a:extLst>
            <a:ext uri="{FF2B5EF4-FFF2-40B4-BE49-F238E27FC236}">
              <a16:creationId xmlns:a16="http://schemas.microsoft.com/office/drawing/2014/main" id="{95272D98-2177-D333-20BC-A9519D8ABDBA}"/>
            </a:ext>
          </a:extLst>
        </xdr:cNvPr>
        <xdr:cNvSpPr>
          <a:spLocks noChangeAspect="1" noChangeArrowheads="1"/>
        </xdr:cNvSpPr>
      </xdr:nvSpPr>
      <xdr:spPr bwMode="auto">
        <a:xfrm>
          <a:off x="16016967" y="2831988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25</xdr:row>
      <xdr:rowOff>81644</xdr:rowOff>
    </xdr:from>
    <xdr:ext cx="301199" cy="304800"/>
    <xdr:sp macro="" textlink="">
      <xdr:nvSpPr>
        <xdr:cNvPr id="1681" name="AutoShape 39" descr="* *SEGUE O ACOMPNHAMENTO DE PIVÔS*">
          <a:extLst>
            <a:ext uri="{FF2B5EF4-FFF2-40B4-BE49-F238E27FC236}">
              <a16:creationId xmlns:a16="http://schemas.microsoft.com/office/drawing/2014/main" id="{9D8D6438-54E2-47FA-87A5-550A991232A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25</xdr:row>
      <xdr:rowOff>81644</xdr:rowOff>
    </xdr:from>
    <xdr:ext cx="308203" cy="307600"/>
    <xdr:sp macro="" textlink="">
      <xdr:nvSpPr>
        <xdr:cNvPr id="1684" name="AutoShape 39" descr="* *SEGUE O ACOMPNHAMENTO DE PIVÔS*">
          <a:extLst>
            <a:ext uri="{FF2B5EF4-FFF2-40B4-BE49-F238E27FC236}">
              <a16:creationId xmlns:a16="http://schemas.microsoft.com/office/drawing/2014/main" id="{DAFF51D7-C5A5-4D8B-854E-18EA8467887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26</xdr:row>
      <xdr:rowOff>81644</xdr:rowOff>
    </xdr:from>
    <xdr:ext cx="301199" cy="304800"/>
    <xdr:sp macro="" textlink="">
      <xdr:nvSpPr>
        <xdr:cNvPr id="1690" name="AutoShape 39" descr="* *SEGUE O ACOMPNHAMENTO DE PIVÔS*">
          <a:extLst>
            <a:ext uri="{FF2B5EF4-FFF2-40B4-BE49-F238E27FC236}">
              <a16:creationId xmlns:a16="http://schemas.microsoft.com/office/drawing/2014/main" id="{0D8D04BB-2216-47BB-95A6-636E889471A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344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26</xdr:row>
      <xdr:rowOff>81644</xdr:rowOff>
    </xdr:from>
    <xdr:ext cx="308203" cy="307600"/>
    <xdr:sp macro="" textlink="">
      <xdr:nvSpPr>
        <xdr:cNvPr id="1693" name="AutoShape 39" descr="* *SEGUE O ACOMPNHAMENTO DE PIVÔS*">
          <a:extLst>
            <a:ext uri="{FF2B5EF4-FFF2-40B4-BE49-F238E27FC236}">
              <a16:creationId xmlns:a16="http://schemas.microsoft.com/office/drawing/2014/main" id="{5C9D07D1-EA1C-483D-882F-F9D3D258CE0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344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1050811</xdr:colOff>
      <xdr:row>25</xdr:row>
      <xdr:rowOff>117363</xdr:rowOff>
    </xdr:from>
    <xdr:ext cx="308203" cy="307600"/>
    <xdr:sp macro="" textlink="">
      <xdr:nvSpPr>
        <xdr:cNvPr id="1821" name="AutoShape 39" descr="* *SEGUE O ACOMPNHAMENTO DE PIVÔS*">
          <a:extLst>
            <a:ext uri="{FF2B5EF4-FFF2-40B4-BE49-F238E27FC236}">
              <a16:creationId xmlns:a16="http://schemas.microsoft.com/office/drawing/2014/main" id="{F2525857-FD2C-4C0D-868C-40B37EBDD75A}"/>
            </a:ext>
          </a:extLst>
        </xdr:cNvPr>
        <xdr:cNvSpPr>
          <a:spLocks noChangeAspect="1" noChangeArrowheads="1"/>
        </xdr:cNvSpPr>
      </xdr:nvSpPr>
      <xdr:spPr bwMode="auto">
        <a:xfrm>
          <a:off x="4063092" y="7142051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823" name="AutoShape 39" descr="* *SEGUE O ACOMPNHAMENTO DE PIVÔS*">
          <a:extLst>
            <a:ext uri="{FF2B5EF4-FFF2-40B4-BE49-F238E27FC236}">
              <a16:creationId xmlns:a16="http://schemas.microsoft.com/office/drawing/2014/main" id="{CF53BC0E-BF83-4882-ACAC-9FA1E7EEC3C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1844" name="AutoShape 39" descr="* *SEGUE O ACOMPNHAMENTO DE PIVÔS*">
          <a:extLst>
            <a:ext uri="{FF2B5EF4-FFF2-40B4-BE49-F238E27FC236}">
              <a16:creationId xmlns:a16="http://schemas.microsoft.com/office/drawing/2014/main" id="{BE0BE7E5-69CD-471D-996F-366BA8B6113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1199" cy="304800"/>
    <xdr:sp macro="" textlink="">
      <xdr:nvSpPr>
        <xdr:cNvPr id="1869" name="AutoShape 39" descr="* *SEGUE O ACOMPNHAMENTO DE PIVÔS*">
          <a:extLst>
            <a:ext uri="{FF2B5EF4-FFF2-40B4-BE49-F238E27FC236}">
              <a16:creationId xmlns:a16="http://schemas.microsoft.com/office/drawing/2014/main" id="{9562CFA3-9BC8-4D74-AE01-9092B24A3A8F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1983" name="AutoShape 39" descr="* *SEGUE O ACOMPNHAMENTO DE PIVÔS*">
          <a:extLst>
            <a:ext uri="{FF2B5EF4-FFF2-40B4-BE49-F238E27FC236}">
              <a16:creationId xmlns:a16="http://schemas.microsoft.com/office/drawing/2014/main" id="{E1B84FD2-D2BE-4197-BF8C-E5B6632C9B3E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2077" name="AutoShape 39" descr="* *SEGUE O ACOMPNHAMENTO DE PIVÔS*">
          <a:extLst>
            <a:ext uri="{FF2B5EF4-FFF2-40B4-BE49-F238E27FC236}">
              <a16:creationId xmlns:a16="http://schemas.microsoft.com/office/drawing/2014/main" id="{1ADAEBB1-98BA-4E2C-8606-DF910B1F0E03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2171" name="AutoShape 39" descr="* *SEGUE O ACOMPNHAMENTO DE PIVÔS*">
          <a:extLst>
            <a:ext uri="{FF2B5EF4-FFF2-40B4-BE49-F238E27FC236}">
              <a16:creationId xmlns:a16="http://schemas.microsoft.com/office/drawing/2014/main" id="{A9A23B2A-C3D7-46F4-84BA-5574C65E21A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2265" name="AutoShape 39" descr="* *SEGUE O ACOMPNHAMENTO DE PIVÔS*">
          <a:extLst>
            <a:ext uri="{FF2B5EF4-FFF2-40B4-BE49-F238E27FC236}">
              <a16:creationId xmlns:a16="http://schemas.microsoft.com/office/drawing/2014/main" id="{5916377A-CCD2-4A6C-8607-5D2403F35A6F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2359" name="AutoShape 39" descr="* *SEGUE O ACOMPNHAMENTO DE PIVÔS*">
          <a:extLst>
            <a:ext uri="{FF2B5EF4-FFF2-40B4-BE49-F238E27FC236}">
              <a16:creationId xmlns:a16="http://schemas.microsoft.com/office/drawing/2014/main" id="{C1DC7914-7496-46DB-9811-A94429F9B1E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413" name="AutoShape 39" descr="* *SEGUE O ACOMPNHAMENTO DE PIVÔS*">
          <a:extLst>
            <a:ext uri="{FF2B5EF4-FFF2-40B4-BE49-F238E27FC236}">
              <a16:creationId xmlns:a16="http://schemas.microsoft.com/office/drawing/2014/main" id="{905C5FB8-3602-474E-9363-ACEAF3DD4F4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2469" name="AutoShape 39" descr="* *SEGUE O ACOMPNHAMENTO DE PIVÔS*">
          <a:extLst>
            <a:ext uri="{FF2B5EF4-FFF2-40B4-BE49-F238E27FC236}">
              <a16:creationId xmlns:a16="http://schemas.microsoft.com/office/drawing/2014/main" id="{17D9BCA3-5693-45FF-BE9B-3430E45456F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2474" name="AutoShape 39" descr="* *SEGUE O ACOMPNHAMENTO DE PIVÔS*">
          <a:extLst>
            <a:ext uri="{FF2B5EF4-FFF2-40B4-BE49-F238E27FC236}">
              <a16:creationId xmlns:a16="http://schemas.microsoft.com/office/drawing/2014/main" id="{37B9870E-F96E-42CD-8CBD-213D198399F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484" name="AutoShape 39" descr="* *SEGUE O ACOMPNHAMENTO DE PIVÔS*">
          <a:extLst>
            <a:ext uri="{FF2B5EF4-FFF2-40B4-BE49-F238E27FC236}">
              <a16:creationId xmlns:a16="http://schemas.microsoft.com/office/drawing/2014/main" id="{57A03263-F99C-4D8E-8B2B-2CFF66C8DCD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486" name="AutoShape 39" descr="* *SEGUE O ACOMPNHAMENTO DE PIVÔS*">
          <a:extLst>
            <a:ext uri="{FF2B5EF4-FFF2-40B4-BE49-F238E27FC236}">
              <a16:creationId xmlns:a16="http://schemas.microsoft.com/office/drawing/2014/main" id="{74134A10-C859-4A80-8D85-DAAFB6228BE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2510" name="AutoShape 39" descr="* *SEGUE O ACOMPNHAMENTO DE PIVÔS*">
          <a:extLst>
            <a:ext uri="{FF2B5EF4-FFF2-40B4-BE49-F238E27FC236}">
              <a16:creationId xmlns:a16="http://schemas.microsoft.com/office/drawing/2014/main" id="{4B0BAAF0-E4A3-48FB-A26C-31362AFCB9A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2515" name="AutoShape 39" descr="* *SEGUE O ACOMPNHAMENTO DE PIVÔS*">
          <a:extLst>
            <a:ext uri="{FF2B5EF4-FFF2-40B4-BE49-F238E27FC236}">
              <a16:creationId xmlns:a16="http://schemas.microsoft.com/office/drawing/2014/main" id="{91C93B01-B8A3-4ACA-AE74-78703D1BFB8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525" name="AutoShape 39" descr="* *SEGUE O ACOMPNHAMENTO DE PIVÔS*">
          <a:extLst>
            <a:ext uri="{FF2B5EF4-FFF2-40B4-BE49-F238E27FC236}">
              <a16:creationId xmlns:a16="http://schemas.microsoft.com/office/drawing/2014/main" id="{F68EF269-A9CC-4B01-B2AE-87045FCE2A8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2527" name="AutoShape 39" descr="* *SEGUE O ACOMPNHAMENTO DE PIVÔS*">
          <a:extLst>
            <a:ext uri="{FF2B5EF4-FFF2-40B4-BE49-F238E27FC236}">
              <a16:creationId xmlns:a16="http://schemas.microsoft.com/office/drawing/2014/main" id="{43195DD1-F23B-40DB-9519-744FAE5FAD7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2551" name="AutoShape 39" descr="* *SEGUE O ACOMPNHAMENTO DE PIVÔS*">
          <a:extLst>
            <a:ext uri="{FF2B5EF4-FFF2-40B4-BE49-F238E27FC236}">
              <a16:creationId xmlns:a16="http://schemas.microsoft.com/office/drawing/2014/main" id="{4E1DCB21-642E-4C03-9DDF-E98C73610F2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2556" name="AutoShape 39" descr="* *SEGUE O ACOMPNHAMENTO DE PIVÔS*">
          <a:extLst>
            <a:ext uri="{FF2B5EF4-FFF2-40B4-BE49-F238E27FC236}">
              <a16:creationId xmlns:a16="http://schemas.microsoft.com/office/drawing/2014/main" id="{994275E5-6B9C-4C0F-B8BF-3829B49FBE7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2566" name="AutoShape 39" descr="* *SEGUE O ACOMPNHAMENTO DE PIVÔS*">
          <a:extLst>
            <a:ext uri="{FF2B5EF4-FFF2-40B4-BE49-F238E27FC236}">
              <a16:creationId xmlns:a16="http://schemas.microsoft.com/office/drawing/2014/main" id="{296367A6-C861-4E6F-9CB1-F689BB5F659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568" name="AutoShape 39" descr="* *SEGUE O ACOMPNHAMENTO DE PIVÔS*">
          <a:extLst>
            <a:ext uri="{FF2B5EF4-FFF2-40B4-BE49-F238E27FC236}">
              <a16:creationId xmlns:a16="http://schemas.microsoft.com/office/drawing/2014/main" id="{8E53799B-3241-4B11-9E06-9E2B2788EA1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2592" name="AutoShape 39" descr="* *SEGUE O ACOMPNHAMENTO DE PIVÔS*">
          <a:extLst>
            <a:ext uri="{FF2B5EF4-FFF2-40B4-BE49-F238E27FC236}">
              <a16:creationId xmlns:a16="http://schemas.microsoft.com/office/drawing/2014/main" id="{E27DF163-79F1-4A33-98F9-DA83D3D0C61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2597" name="AutoShape 39" descr="* *SEGUE O ACOMPNHAMENTO DE PIVÔS*">
          <a:extLst>
            <a:ext uri="{FF2B5EF4-FFF2-40B4-BE49-F238E27FC236}">
              <a16:creationId xmlns:a16="http://schemas.microsoft.com/office/drawing/2014/main" id="{F3B0D284-E8D2-4320-BB7C-4CC378CFF16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607" name="AutoShape 39" descr="* *SEGUE O ACOMPNHAMENTO DE PIVÔS*">
          <a:extLst>
            <a:ext uri="{FF2B5EF4-FFF2-40B4-BE49-F238E27FC236}">
              <a16:creationId xmlns:a16="http://schemas.microsoft.com/office/drawing/2014/main" id="{94795D12-0EFD-432C-BB35-576C0D96398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609" name="AutoShape 39" descr="* *SEGUE O ACOMPNHAMENTO DE PIVÔS*">
          <a:extLst>
            <a:ext uri="{FF2B5EF4-FFF2-40B4-BE49-F238E27FC236}">
              <a16:creationId xmlns:a16="http://schemas.microsoft.com/office/drawing/2014/main" id="{C571FACC-617F-4873-B174-48FA3AE7511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18</xdr:col>
      <xdr:colOff>443592</xdr:colOff>
      <xdr:row>6</xdr:row>
      <xdr:rowOff>81643</xdr:rowOff>
    </xdr:from>
    <xdr:ext cx="308203" cy="307600"/>
    <xdr:sp macro="" textlink="">
      <xdr:nvSpPr>
        <xdr:cNvPr id="2620" name="AutoShape 39" descr="* *SEGUE O ACOMPNHAMENTO DE PIVÔS*">
          <a:extLst>
            <a:ext uri="{FF2B5EF4-FFF2-40B4-BE49-F238E27FC236}">
              <a16:creationId xmlns:a16="http://schemas.microsoft.com/office/drawing/2014/main" id="{357E7EDC-2F23-407A-88E9-D6B3CDBE9B43}"/>
            </a:ext>
          </a:extLst>
        </xdr:cNvPr>
        <xdr:cNvSpPr>
          <a:spLocks noChangeAspect="1" noChangeArrowheads="1"/>
        </xdr:cNvSpPr>
      </xdr:nvSpPr>
      <xdr:spPr bwMode="auto">
        <a:xfrm>
          <a:off x="18076748" y="2486706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1062717</xdr:colOff>
      <xdr:row>7</xdr:row>
      <xdr:rowOff>141175</xdr:rowOff>
    </xdr:from>
    <xdr:ext cx="308203" cy="307600"/>
    <xdr:sp macro="" textlink="">
      <xdr:nvSpPr>
        <xdr:cNvPr id="2621" name="AutoShape 39" descr="* *SEGUE O ACOMPNHAMENTO DE PIVÔS*">
          <a:extLst>
            <a:ext uri="{FF2B5EF4-FFF2-40B4-BE49-F238E27FC236}">
              <a16:creationId xmlns:a16="http://schemas.microsoft.com/office/drawing/2014/main" id="{CB3DB867-76BC-4E3C-994F-652EAC8FF8D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78436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2633" name="AutoShape 39" descr="* *SEGUE O ACOMPNHAMENTO DE PIVÔS*">
          <a:extLst>
            <a:ext uri="{FF2B5EF4-FFF2-40B4-BE49-F238E27FC236}">
              <a16:creationId xmlns:a16="http://schemas.microsoft.com/office/drawing/2014/main" id="{800F6034-C47C-4369-A506-1B29A853464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2638" name="AutoShape 39" descr="* *SEGUE O ACOMPNHAMENTO DE PIVÔS*">
          <a:extLst>
            <a:ext uri="{FF2B5EF4-FFF2-40B4-BE49-F238E27FC236}">
              <a16:creationId xmlns:a16="http://schemas.microsoft.com/office/drawing/2014/main" id="{8AB33925-0F3E-4BCA-A7E1-CA316003FCE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648" name="AutoShape 39" descr="* *SEGUE O ACOMPNHAMENTO DE PIVÔS*">
          <a:extLst>
            <a:ext uri="{FF2B5EF4-FFF2-40B4-BE49-F238E27FC236}">
              <a16:creationId xmlns:a16="http://schemas.microsoft.com/office/drawing/2014/main" id="{02F4616F-1C7C-4F84-95D8-006354C1641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650" name="AutoShape 39" descr="* *SEGUE O ACOMPNHAMENTO DE PIVÔS*">
          <a:extLst>
            <a:ext uri="{FF2B5EF4-FFF2-40B4-BE49-F238E27FC236}">
              <a16:creationId xmlns:a16="http://schemas.microsoft.com/office/drawing/2014/main" id="{CF00E658-084F-4E97-BE8F-ECA51BA22C0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18</xdr:col>
      <xdr:colOff>372155</xdr:colOff>
      <xdr:row>5</xdr:row>
      <xdr:rowOff>57832</xdr:rowOff>
    </xdr:from>
    <xdr:ext cx="308203" cy="307600"/>
    <xdr:sp macro="" textlink="">
      <xdr:nvSpPr>
        <xdr:cNvPr id="2661" name="AutoShape 39" descr="* *SEGUE O ACOMPNHAMENTO DE PIVÔS*">
          <a:extLst>
            <a:ext uri="{FF2B5EF4-FFF2-40B4-BE49-F238E27FC236}">
              <a16:creationId xmlns:a16="http://schemas.microsoft.com/office/drawing/2014/main" id="{B3764018-EB2B-4E45-AE46-6DD84AB566B8}"/>
            </a:ext>
          </a:extLst>
        </xdr:cNvPr>
        <xdr:cNvSpPr>
          <a:spLocks noChangeAspect="1" noChangeArrowheads="1"/>
        </xdr:cNvSpPr>
      </xdr:nvSpPr>
      <xdr:spPr bwMode="auto">
        <a:xfrm>
          <a:off x="18005311" y="2153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181655</xdr:colOff>
      <xdr:row>9</xdr:row>
      <xdr:rowOff>164987</xdr:rowOff>
    </xdr:from>
    <xdr:ext cx="6081032" cy="6069134"/>
    <xdr:sp macro="" textlink="">
      <xdr:nvSpPr>
        <xdr:cNvPr id="2662" name="AutoShape 39" descr="* *SEGUE O ACOMPNHAMENTO DE PIVÔS*">
          <a:extLst>
            <a:ext uri="{FF2B5EF4-FFF2-40B4-BE49-F238E27FC236}">
              <a16:creationId xmlns:a16="http://schemas.microsoft.com/office/drawing/2014/main" id="{98CF9FA5-E828-4DDA-A5B1-E0BD84175DF9}"/>
            </a:ext>
          </a:extLst>
        </xdr:cNvPr>
        <xdr:cNvSpPr>
          <a:spLocks noChangeAspect="1" noChangeArrowheads="1"/>
        </xdr:cNvSpPr>
      </xdr:nvSpPr>
      <xdr:spPr bwMode="auto">
        <a:xfrm>
          <a:off x="16136030" y="3046300"/>
          <a:ext cx="6081032" cy="60691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2679" name="AutoShape 39" descr="* *SEGUE O ACOMPNHAMENTO DE PIVÔS*">
          <a:extLst>
            <a:ext uri="{FF2B5EF4-FFF2-40B4-BE49-F238E27FC236}">
              <a16:creationId xmlns:a16="http://schemas.microsoft.com/office/drawing/2014/main" id="{71F0A147-45AD-4413-B808-2B6D0795F84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691" name="AutoShape 39" descr="* *SEGUE O ACOMPNHAMENTO DE PIVÔS*">
          <a:extLst>
            <a:ext uri="{FF2B5EF4-FFF2-40B4-BE49-F238E27FC236}">
              <a16:creationId xmlns:a16="http://schemas.microsoft.com/office/drawing/2014/main" id="{909D74F6-C349-4A5C-94B8-66E14B17058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2715" name="AutoShape 39" descr="* *SEGUE O ACOMPNHAMENTO DE PIVÔS*">
          <a:extLst>
            <a:ext uri="{FF2B5EF4-FFF2-40B4-BE49-F238E27FC236}">
              <a16:creationId xmlns:a16="http://schemas.microsoft.com/office/drawing/2014/main" id="{CD8A620D-6FF7-42DE-9D54-E2D14FEB67C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1199" cy="304800"/>
    <xdr:sp macro="" textlink="">
      <xdr:nvSpPr>
        <xdr:cNvPr id="2720" name="AutoShape 39" descr="* *SEGUE O ACOMPNHAMENTO DE PIVÔS*">
          <a:extLst>
            <a:ext uri="{FF2B5EF4-FFF2-40B4-BE49-F238E27FC236}">
              <a16:creationId xmlns:a16="http://schemas.microsoft.com/office/drawing/2014/main" id="{BD4A3A9B-8E73-4733-A70C-1D2A55DE5A3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730" name="AutoShape 39" descr="* *SEGUE O ACOMPNHAMENTO DE PIVÔS*">
          <a:extLst>
            <a:ext uri="{FF2B5EF4-FFF2-40B4-BE49-F238E27FC236}">
              <a16:creationId xmlns:a16="http://schemas.microsoft.com/office/drawing/2014/main" id="{77089F1B-F817-4339-A6D1-B6159A6F448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732" name="AutoShape 39" descr="* *SEGUE O ACOMPNHAMENTO DE PIVÔS*">
          <a:extLst>
            <a:ext uri="{FF2B5EF4-FFF2-40B4-BE49-F238E27FC236}">
              <a16:creationId xmlns:a16="http://schemas.microsoft.com/office/drawing/2014/main" id="{7080E1B7-74C8-4D97-90AA-E87F657818E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2756" name="AutoShape 39" descr="* *SEGUE O ACOMPNHAMENTO DE PIVÔS*">
          <a:extLst>
            <a:ext uri="{FF2B5EF4-FFF2-40B4-BE49-F238E27FC236}">
              <a16:creationId xmlns:a16="http://schemas.microsoft.com/office/drawing/2014/main" id="{3E2860E7-08EF-4A03-B5D8-CF5C23C273E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24</xdr:row>
      <xdr:rowOff>81644</xdr:rowOff>
    </xdr:from>
    <xdr:ext cx="308203" cy="307600"/>
    <xdr:sp macro="" textlink="">
      <xdr:nvSpPr>
        <xdr:cNvPr id="3132" name="AutoShape 39" descr="* *SEGUE O ACOMPNHAMENTO DE PIVÔS*">
          <a:extLst>
            <a:ext uri="{FF2B5EF4-FFF2-40B4-BE49-F238E27FC236}">
              <a16:creationId xmlns:a16="http://schemas.microsoft.com/office/drawing/2014/main" id="{4F5A1664-D8FF-410D-BEAF-EC5D24F1AED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3134" name="AutoShape 39" descr="* *SEGUE O ACOMPNHAMENTO DE PIVÔS*">
          <a:extLst>
            <a:ext uri="{FF2B5EF4-FFF2-40B4-BE49-F238E27FC236}">
              <a16:creationId xmlns:a16="http://schemas.microsoft.com/office/drawing/2014/main" id="{1216C369-2E56-4BCC-BD2B-402A0CEFC62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4321" name="AutoShape 39" descr="* *SEGUE O ACOMPNHAMENTO DE PIVÔS*">
          <a:extLst>
            <a:ext uri="{FF2B5EF4-FFF2-40B4-BE49-F238E27FC236}">
              <a16:creationId xmlns:a16="http://schemas.microsoft.com/office/drawing/2014/main" id="{2E0F7490-A236-4495-9E41-6008E8F01B6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4322" name="AutoShape 39" descr="* *SEGUE O ACOMPNHAMENTO DE PIVÔS*">
          <a:extLst>
            <a:ext uri="{FF2B5EF4-FFF2-40B4-BE49-F238E27FC236}">
              <a16:creationId xmlns:a16="http://schemas.microsoft.com/office/drawing/2014/main" id="{704794A9-627F-4BCB-A0A4-961512CEDC8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4459" name="AutoShape 39" descr="* *SEGUE O ACOMPNHAMENTO DE PIVÔS*">
          <a:extLst>
            <a:ext uri="{FF2B5EF4-FFF2-40B4-BE49-F238E27FC236}">
              <a16:creationId xmlns:a16="http://schemas.microsoft.com/office/drawing/2014/main" id="{ECFE4215-B9DC-4229-83C5-01BCA8043AB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439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4473" name="AutoShape 39" descr="* *SEGUE O ACOMPNHAMENTO DE PIVÔS*">
          <a:extLst>
            <a:ext uri="{FF2B5EF4-FFF2-40B4-BE49-F238E27FC236}">
              <a16:creationId xmlns:a16="http://schemas.microsoft.com/office/drawing/2014/main" id="{79019BFE-ECE3-44F5-AA7A-7C03E75BFD6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4553" name="AutoShape 39" descr="* *SEGUE O ACOMPNHAMENTO DE PIVÔS*">
          <a:extLst>
            <a:ext uri="{FF2B5EF4-FFF2-40B4-BE49-F238E27FC236}">
              <a16:creationId xmlns:a16="http://schemas.microsoft.com/office/drawing/2014/main" id="{7432DB39-19FE-44AA-896D-C9F4C39FE5F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4555" name="AutoShape 39" descr="* *SEGUE O ACOMPNHAMENTO DE PIVÔS*">
          <a:extLst>
            <a:ext uri="{FF2B5EF4-FFF2-40B4-BE49-F238E27FC236}">
              <a16:creationId xmlns:a16="http://schemas.microsoft.com/office/drawing/2014/main" id="{6285E111-D081-4FE4-9B9F-F633D3DE796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1199" cy="304800"/>
    <xdr:sp macro="" textlink="">
      <xdr:nvSpPr>
        <xdr:cNvPr id="4637" name="AutoShape 39" descr="* *SEGUE O ACOMPNHAMENTO DE PIVÔS*">
          <a:extLst>
            <a:ext uri="{FF2B5EF4-FFF2-40B4-BE49-F238E27FC236}">
              <a16:creationId xmlns:a16="http://schemas.microsoft.com/office/drawing/2014/main" id="{6318FCAB-5A51-466D-B72A-C903DDE3939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881313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4669" name="AutoShape 39" descr="* *SEGUE O ACOMPNHAMENTO DE PIVÔS*">
          <a:extLst>
            <a:ext uri="{FF2B5EF4-FFF2-40B4-BE49-F238E27FC236}">
              <a16:creationId xmlns:a16="http://schemas.microsoft.com/office/drawing/2014/main" id="{0DE6307A-C644-459E-AD3A-4950B391DB9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9629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4718" name="AutoShape 39" descr="* *SEGUE O ACOMPNHAMENTO DE PIVÔS*">
          <a:extLst>
            <a:ext uri="{FF2B5EF4-FFF2-40B4-BE49-F238E27FC236}">
              <a16:creationId xmlns:a16="http://schemas.microsoft.com/office/drawing/2014/main" id="{82FDE52C-DED9-4734-AD2D-9EC605A9049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4720" name="AutoShape 39" descr="* *SEGUE O ACOMPNHAMENTO DE PIVÔS*">
          <a:extLst>
            <a:ext uri="{FF2B5EF4-FFF2-40B4-BE49-F238E27FC236}">
              <a16:creationId xmlns:a16="http://schemas.microsoft.com/office/drawing/2014/main" id="{BCA94FDE-CEB6-4305-8146-B42E9F83C00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4802" name="AutoShape 39" descr="* *SEGUE O ACOMPNHAMENTO DE PIVÔS*">
          <a:extLst>
            <a:ext uri="{FF2B5EF4-FFF2-40B4-BE49-F238E27FC236}">
              <a16:creationId xmlns:a16="http://schemas.microsoft.com/office/drawing/2014/main" id="{11303F72-85E4-44B6-8032-265D3D1294E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881313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4834" name="AutoShape 39" descr="* *SEGUE O ACOMPNHAMENTO DE PIVÔS*">
          <a:extLst>
            <a:ext uri="{FF2B5EF4-FFF2-40B4-BE49-F238E27FC236}">
              <a16:creationId xmlns:a16="http://schemas.microsoft.com/office/drawing/2014/main" id="{FC10EC44-5152-4969-8D93-798D3ED2998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9629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5862" name="AutoShape 39" descr="* *SEGUE O ACOMPNHAMENTO DE PIVÔS*">
          <a:extLst>
            <a:ext uri="{FF2B5EF4-FFF2-40B4-BE49-F238E27FC236}">
              <a16:creationId xmlns:a16="http://schemas.microsoft.com/office/drawing/2014/main" id="{5117A17D-FCD4-4734-94C3-B8E265D0C59F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1026999</xdr:colOff>
      <xdr:row>11</xdr:row>
      <xdr:rowOff>81644</xdr:rowOff>
    </xdr:from>
    <xdr:ext cx="308203" cy="307600"/>
    <xdr:sp macro="" textlink="">
      <xdr:nvSpPr>
        <xdr:cNvPr id="6992" name="AutoShape 39" descr="* *SEGUE O ACOMPNHAMENTO DE PIVÔS*">
          <a:extLst>
            <a:ext uri="{FF2B5EF4-FFF2-40B4-BE49-F238E27FC236}">
              <a16:creationId xmlns:a16="http://schemas.microsoft.com/office/drawing/2014/main" id="{1FA8D3D1-5724-4DC0-A2CB-512471438315}"/>
            </a:ext>
          </a:extLst>
        </xdr:cNvPr>
        <xdr:cNvSpPr>
          <a:spLocks noChangeAspect="1" noChangeArrowheads="1"/>
        </xdr:cNvSpPr>
      </xdr:nvSpPr>
      <xdr:spPr bwMode="auto">
        <a:xfrm>
          <a:off x="403928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145935</xdr:colOff>
      <xdr:row>12</xdr:row>
      <xdr:rowOff>176894</xdr:rowOff>
    </xdr:from>
    <xdr:ext cx="308203" cy="307600"/>
    <xdr:sp macro="" textlink="">
      <xdr:nvSpPr>
        <xdr:cNvPr id="7086" name="AutoShape 39" descr="* *SEGUE O ACOMPNHAMENTO DE PIVÔS*">
          <a:extLst>
            <a:ext uri="{FF2B5EF4-FFF2-40B4-BE49-F238E27FC236}">
              <a16:creationId xmlns:a16="http://schemas.microsoft.com/office/drawing/2014/main" id="{3F45EC7F-1521-4535-92D2-9223A681E147}"/>
            </a:ext>
          </a:extLst>
        </xdr:cNvPr>
        <xdr:cNvSpPr>
          <a:spLocks noChangeAspect="1" noChangeArrowheads="1"/>
        </xdr:cNvSpPr>
      </xdr:nvSpPr>
      <xdr:spPr bwMode="auto">
        <a:xfrm>
          <a:off x="4229779" y="37725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7088" name="AutoShape 39" descr="* *SEGUE O ACOMPNHAMENTO DE PIVÔS*">
          <a:extLst>
            <a:ext uri="{FF2B5EF4-FFF2-40B4-BE49-F238E27FC236}">
              <a16:creationId xmlns:a16="http://schemas.microsoft.com/office/drawing/2014/main" id="{C4951663-14BD-43AA-B7BE-F841BE0108E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7090" name="AutoShape 39" descr="* *SEGUE O ACOMPNHAMENTO DE PIVÔS*">
          <a:extLst>
            <a:ext uri="{FF2B5EF4-FFF2-40B4-BE49-F238E27FC236}">
              <a16:creationId xmlns:a16="http://schemas.microsoft.com/office/drawing/2014/main" id="{6394A566-5CE6-4194-B8F7-6BA86DDDE35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7151" name="AutoShape 39" descr="* *SEGUE O ACOMPNHAMENTO DE PIVÔS*">
          <a:extLst>
            <a:ext uri="{FF2B5EF4-FFF2-40B4-BE49-F238E27FC236}">
              <a16:creationId xmlns:a16="http://schemas.microsoft.com/office/drawing/2014/main" id="{3E7B8AA7-32F5-49EB-8FE5-B9D82B4FC58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7153" name="AutoShape 39" descr="* *SEGUE O ACOMPNHAMENTO DE PIVÔS*">
          <a:extLst>
            <a:ext uri="{FF2B5EF4-FFF2-40B4-BE49-F238E27FC236}">
              <a16:creationId xmlns:a16="http://schemas.microsoft.com/office/drawing/2014/main" id="{CAAF4AD8-DF47-4277-9447-EDAB6D5DCBE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7278" name="AutoShape 39" descr="* *SEGUE O ACOMPNHAMENTO DE PIVÔS*">
          <a:extLst>
            <a:ext uri="{FF2B5EF4-FFF2-40B4-BE49-F238E27FC236}">
              <a16:creationId xmlns:a16="http://schemas.microsoft.com/office/drawing/2014/main" id="{DB8DD4AA-5D21-4BA9-A71B-18E467398ED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7311" name="AutoShape 39" descr="* *SEGUE O ACOMPNHAMENTO DE PIVÔS*">
          <a:extLst>
            <a:ext uri="{FF2B5EF4-FFF2-40B4-BE49-F238E27FC236}">
              <a16:creationId xmlns:a16="http://schemas.microsoft.com/office/drawing/2014/main" id="{155411A6-EAC6-41D4-B4A5-86BA3472166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14</xdr:row>
      <xdr:rowOff>81644</xdr:rowOff>
    </xdr:from>
    <xdr:ext cx="308203" cy="307600"/>
    <xdr:sp macro="" textlink="">
      <xdr:nvSpPr>
        <xdr:cNvPr id="7313" name="AutoShape 39" descr="* *SEGUE O ACOMPNHAMENTO DE PIVÔS*">
          <a:extLst>
            <a:ext uri="{FF2B5EF4-FFF2-40B4-BE49-F238E27FC236}">
              <a16:creationId xmlns:a16="http://schemas.microsoft.com/office/drawing/2014/main" id="{09379606-E598-4EB6-9047-CD760A1961B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7469" name="AutoShape 39" descr="* *SEGUE O ACOMPNHAMENTO DE PIVÔS*">
          <a:extLst>
            <a:ext uri="{FF2B5EF4-FFF2-40B4-BE49-F238E27FC236}">
              <a16:creationId xmlns:a16="http://schemas.microsoft.com/office/drawing/2014/main" id="{E6F9B23C-93B1-4383-A15C-BD5DA785DAB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7629" name="AutoShape 39" descr="* *SEGUE O ACOMPNHAMENTO DE PIVÔS*">
          <a:extLst>
            <a:ext uri="{FF2B5EF4-FFF2-40B4-BE49-F238E27FC236}">
              <a16:creationId xmlns:a16="http://schemas.microsoft.com/office/drawing/2014/main" id="{CBD4AE08-A3D7-4133-811A-CE0285C1D75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5</xdr:row>
      <xdr:rowOff>81644</xdr:rowOff>
    </xdr:from>
    <xdr:ext cx="308203" cy="307600"/>
    <xdr:sp macro="" textlink="">
      <xdr:nvSpPr>
        <xdr:cNvPr id="8690" name="AutoShape 39" descr="* *SEGUE O ACOMPNHAMENTO DE PIVÔS*">
          <a:extLst>
            <a:ext uri="{FF2B5EF4-FFF2-40B4-BE49-F238E27FC236}">
              <a16:creationId xmlns:a16="http://schemas.microsoft.com/office/drawing/2014/main" id="{45CCE665-780D-44B0-A217-B69AD354EC9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8692" name="AutoShape 39" descr="* *SEGUE O ACOMPNHAMENTO DE PIVÔS*">
          <a:extLst>
            <a:ext uri="{FF2B5EF4-FFF2-40B4-BE49-F238E27FC236}">
              <a16:creationId xmlns:a16="http://schemas.microsoft.com/office/drawing/2014/main" id="{023DC53B-3039-4AC0-8C4F-35F2A0DB357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8694" name="AutoShape 39" descr="* *SEGUE O ACOMPNHAMENTO DE PIVÔS*">
          <a:extLst>
            <a:ext uri="{FF2B5EF4-FFF2-40B4-BE49-F238E27FC236}">
              <a16:creationId xmlns:a16="http://schemas.microsoft.com/office/drawing/2014/main" id="{804FBE28-262D-4709-B674-17D06FEBB6B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8945" name="AutoShape 39" descr="* *SEGUE O ACOMPNHAMENTO DE PIVÔS*">
          <a:extLst>
            <a:ext uri="{FF2B5EF4-FFF2-40B4-BE49-F238E27FC236}">
              <a16:creationId xmlns:a16="http://schemas.microsoft.com/office/drawing/2014/main" id="{F7720D3F-7B7C-4967-B2BB-C586294E453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8947" name="AutoShape 39" descr="* *SEGUE O ACOMPNHAMENTO DE PIVÔS*">
          <a:extLst>
            <a:ext uri="{FF2B5EF4-FFF2-40B4-BE49-F238E27FC236}">
              <a16:creationId xmlns:a16="http://schemas.microsoft.com/office/drawing/2014/main" id="{2080BDE6-3DDF-4899-B181-E189B7CA622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9200" name="AutoShape 39" descr="* *SEGUE O ACOMPNHAMENTO DE PIVÔS*">
          <a:extLst>
            <a:ext uri="{FF2B5EF4-FFF2-40B4-BE49-F238E27FC236}">
              <a16:creationId xmlns:a16="http://schemas.microsoft.com/office/drawing/2014/main" id="{3994991B-7F61-4673-9C65-918E59EA36A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8813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9202" name="AutoShape 39" descr="* *SEGUE O ACOMPNHAMENTO DE PIVÔS*">
          <a:extLst>
            <a:ext uri="{FF2B5EF4-FFF2-40B4-BE49-F238E27FC236}">
              <a16:creationId xmlns:a16="http://schemas.microsoft.com/office/drawing/2014/main" id="{52FAC5F4-32D1-4219-8263-84F567F4215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9204" name="AutoShape 39" descr="* *SEGUE O ACOMPNHAMENTO DE PIVÔS*">
          <a:extLst>
            <a:ext uri="{FF2B5EF4-FFF2-40B4-BE49-F238E27FC236}">
              <a16:creationId xmlns:a16="http://schemas.microsoft.com/office/drawing/2014/main" id="{2F041A10-7B9B-4347-B60C-9E1E0FD20CA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1199" cy="304800"/>
    <xdr:sp macro="" textlink="">
      <xdr:nvSpPr>
        <xdr:cNvPr id="9548" name="AutoShape 39" descr="* *SEGUE O ACOMPNHAMENTO DE PIVÔS*">
          <a:extLst>
            <a:ext uri="{FF2B5EF4-FFF2-40B4-BE49-F238E27FC236}">
              <a16:creationId xmlns:a16="http://schemas.microsoft.com/office/drawing/2014/main" id="{D8218989-9FEE-44B4-BF6B-AE9EF675A1D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9563" name="AutoShape 39" descr="* *SEGUE O ACOMPNHAMENTO DE PIVÔS*">
          <a:extLst>
            <a:ext uri="{FF2B5EF4-FFF2-40B4-BE49-F238E27FC236}">
              <a16:creationId xmlns:a16="http://schemas.microsoft.com/office/drawing/2014/main" id="{91185E6B-C973-4F69-ADD8-6A0EC06AACE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057" name="AutoShape 39" descr="* *SEGUE O ACOMPNHAMENTO DE PIVÔS*">
          <a:extLst>
            <a:ext uri="{FF2B5EF4-FFF2-40B4-BE49-F238E27FC236}">
              <a16:creationId xmlns:a16="http://schemas.microsoft.com/office/drawing/2014/main" id="{0583D996-6495-4369-92FC-C699974468F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13160" name="AutoShape 39" descr="* *SEGUE O ACOMPNHAMENTO DE PIVÔS*">
          <a:extLst>
            <a:ext uri="{FF2B5EF4-FFF2-40B4-BE49-F238E27FC236}">
              <a16:creationId xmlns:a16="http://schemas.microsoft.com/office/drawing/2014/main" id="{2283DB2D-2E33-4E4B-9A52-2BA07C6242A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439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13206" name="AutoShape 39" descr="* *SEGUE O ACOMPNHAMENTO DE PIVÔS*">
          <a:extLst>
            <a:ext uri="{FF2B5EF4-FFF2-40B4-BE49-F238E27FC236}">
              <a16:creationId xmlns:a16="http://schemas.microsoft.com/office/drawing/2014/main" id="{15EAB145-8FB3-4746-8FBE-8DB7982B886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677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72" name="AutoShape 39" descr="* *SEGUE O ACOMPNHAMENTO DE PIVÔS*">
          <a:extLst>
            <a:ext uri="{FF2B5EF4-FFF2-40B4-BE49-F238E27FC236}">
              <a16:creationId xmlns:a16="http://schemas.microsoft.com/office/drawing/2014/main" id="{32937AB0-1464-4C18-9FA2-1948B744A53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13654" name="AutoShape 39" descr="* *SEGUE O ACOMPNHAMENTO DE PIVÔS*">
          <a:extLst>
            <a:ext uri="{FF2B5EF4-FFF2-40B4-BE49-F238E27FC236}">
              <a16:creationId xmlns:a16="http://schemas.microsoft.com/office/drawing/2014/main" id="{5F98576F-5742-4B7F-8343-02AEDE80422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25</xdr:row>
      <xdr:rowOff>81644</xdr:rowOff>
    </xdr:from>
    <xdr:ext cx="308203" cy="307600"/>
    <xdr:sp macro="" textlink="">
      <xdr:nvSpPr>
        <xdr:cNvPr id="13900" name="AutoShape 39" descr="* *SEGUE O ACOMPNHAMENTO DE PIVÔS*">
          <a:extLst>
            <a:ext uri="{FF2B5EF4-FFF2-40B4-BE49-F238E27FC236}">
              <a16:creationId xmlns:a16="http://schemas.microsoft.com/office/drawing/2014/main" id="{B1EB52BF-DDA3-4254-AC1C-F40337D64D6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26</xdr:row>
      <xdr:rowOff>81644</xdr:rowOff>
    </xdr:from>
    <xdr:ext cx="308203" cy="307600"/>
    <xdr:sp macro="" textlink="">
      <xdr:nvSpPr>
        <xdr:cNvPr id="13902" name="AutoShape 39" descr="* *SEGUE O ACOMPNHAMENTO DE PIVÔS*">
          <a:extLst>
            <a:ext uri="{FF2B5EF4-FFF2-40B4-BE49-F238E27FC236}">
              <a16:creationId xmlns:a16="http://schemas.microsoft.com/office/drawing/2014/main" id="{C72611F8-5C06-47C8-BC60-BD09333AD5C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26</xdr:row>
      <xdr:rowOff>81644</xdr:rowOff>
    </xdr:from>
    <xdr:ext cx="301199" cy="304800"/>
    <xdr:sp macro="" textlink="">
      <xdr:nvSpPr>
        <xdr:cNvPr id="14384" name="AutoShape 39" descr="* *SEGUE O ACOMPNHAMENTO DE PIVÔS*">
          <a:extLst>
            <a:ext uri="{FF2B5EF4-FFF2-40B4-BE49-F238E27FC236}">
              <a16:creationId xmlns:a16="http://schemas.microsoft.com/office/drawing/2014/main" id="{E67B6C48-5D6C-46E7-9BC1-900E61DBD7F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1050811</xdr:colOff>
      <xdr:row>26</xdr:row>
      <xdr:rowOff>117363</xdr:rowOff>
    </xdr:from>
    <xdr:ext cx="308203" cy="307600"/>
    <xdr:sp macro="" textlink="">
      <xdr:nvSpPr>
        <xdr:cNvPr id="14497" name="AutoShape 39" descr="* *SEGUE O ACOMPNHAMENTO DE PIVÔS*">
          <a:extLst>
            <a:ext uri="{FF2B5EF4-FFF2-40B4-BE49-F238E27FC236}">
              <a16:creationId xmlns:a16="http://schemas.microsoft.com/office/drawing/2014/main" id="{84A22D3F-C61D-4848-87FC-1E5AAAEF34D1}"/>
            </a:ext>
          </a:extLst>
        </xdr:cNvPr>
        <xdr:cNvSpPr>
          <a:spLocks noChangeAspect="1" noChangeArrowheads="1"/>
        </xdr:cNvSpPr>
      </xdr:nvSpPr>
      <xdr:spPr bwMode="auto">
        <a:xfrm>
          <a:off x="4063092" y="7142051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1026999</xdr:colOff>
      <xdr:row>12</xdr:row>
      <xdr:rowOff>81644</xdr:rowOff>
    </xdr:from>
    <xdr:ext cx="308203" cy="307600"/>
    <xdr:sp macro="" textlink="">
      <xdr:nvSpPr>
        <xdr:cNvPr id="24417" name="AutoShape 39" descr="* *SEGUE O ACOMPNHAMENTO DE PIVÔS*">
          <a:extLst>
            <a:ext uri="{FF2B5EF4-FFF2-40B4-BE49-F238E27FC236}">
              <a16:creationId xmlns:a16="http://schemas.microsoft.com/office/drawing/2014/main" id="{80809615-661C-49DA-A541-23ED7E3A6975}"/>
            </a:ext>
          </a:extLst>
        </xdr:cNvPr>
        <xdr:cNvSpPr>
          <a:spLocks noChangeAspect="1" noChangeArrowheads="1"/>
        </xdr:cNvSpPr>
      </xdr:nvSpPr>
      <xdr:spPr bwMode="auto">
        <a:xfrm>
          <a:off x="403928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6</xdr:row>
      <xdr:rowOff>81644</xdr:rowOff>
    </xdr:from>
    <xdr:ext cx="308203" cy="307600"/>
    <xdr:sp macro="" textlink="">
      <xdr:nvSpPr>
        <xdr:cNvPr id="31081" name="AutoShape 39" descr="* *SEGUE O ACOMPNHAMENTO DE PIVÔS*">
          <a:extLst>
            <a:ext uri="{FF2B5EF4-FFF2-40B4-BE49-F238E27FC236}">
              <a16:creationId xmlns:a16="http://schemas.microsoft.com/office/drawing/2014/main" id="{797F799B-6F6F-4CD1-9E18-1FDAD0B5635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31083" name="AutoShape 39" descr="* *SEGUE O ACOMPNHAMENTO DE PIVÔS*">
          <a:extLst>
            <a:ext uri="{FF2B5EF4-FFF2-40B4-BE49-F238E27FC236}">
              <a16:creationId xmlns:a16="http://schemas.microsoft.com/office/drawing/2014/main" id="{C016B228-333A-4737-AF7F-7D09ACB524C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1026999</xdr:colOff>
      <xdr:row>7</xdr:row>
      <xdr:rowOff>81644</xdr:rowOff>
    </xdr:from>
    <xdr:ext cx="308203" cy="307600"/>
    <xdr:sp macro="" textlink="">
      <xdr:nvSpPr>
        <xdr:cNvPr id="33001" name="AutoShape 39" descr="* *SEGUE O ACOMPNHAMENTO DE PIVÔS*">
          <a:extLst>
            <a:ext uri="{FF2B5EF4-FFF2-40B4-BE49-F238E27FC236}">
              <a16:creationId xmlns:a16="http://schemas.microsoft.com/office/drawing/2014/main" id="{95DB60F0-93E8-47BE-BF59-3786AF7B6022}"/>
            </a:ext>
          </a:extLst>
        </xdr:cNvPr>
        <xdr:cNvSpPr>
          <a:spLocks noChangeAspect="1" noChangeArrowheads="1"/>
        </xdr:cNvSpPr>
      </xdr:nvSpPr>
      <xdr:spPr bwMode="auto">
        <a:xfrm>
          <a:off x="403928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36381" name="AutoShape 39" descr="* *SEGUE O ACOMPNHAMENTO DE PIVÔS*">
          <a:extLst>
            <a:ext uri="{FF2B5EF4-FFF2-40B4-BE49-F238E27FC236}">
              <a16:creationId xmlns:a16="http://schemas.microsoft.com/office/drawing/2014/main" id="{992D09A5-25E5-4A12-B077-7047E68D01F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36383" name="AutoShape 39" descr="* *SEGUE O ACOMPNHAMENTO DE PIVÔS*">
          <a:extLst>
            <a:ext uri="{FF2B5EF4-FFF2-40B4-BE49-F238E27FC236}">
              <a16:creationId xmlns:a16="http://schemas.microsoft.com/office/drawing/2014/main" id="{8AE04045-701B-4675-B366-DA190869899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1026999</xdr:colOff>
      <xdr:row>8</xdr:row>
      <xdr:rowOff>81644</xdr:rowOff>
    </xdr:from>
    <xdr:ext cx="308203" cy="307600"/>
    <xdr:sp macro="" textlink="">
      <xdr:nvSpPr>
        <xdr:cNvPr id="38301" name="AutoShape 39" descr="* *SEGUE O ACOMPNHAMENTO DE PIVÔS*">
          <a:extLst>
            <a:ext uri="{FF2B5EF4-FFF2-40B4-BE49-F238E27FC236}">
              <a16:creationId xmlns:a16="http://schemas.microsoft.com/office/drawing/2014/main" id="{049B3F34-A38D-4411-98D4-C315552D8CE5}"/>
            </a:ext>
          </a:extLst>
        </xdr:cNvPr>
        <xdr:cNvSpPr>
          <a:spLocks noChangeAspect="1" noChangeArrowheads="1"/>
        </xdr:cNvSpPr>
      </xdr:nvSpPr>
      <xdr:spPr bwMode="auto">
        <a:xfrm>
          <a:off x="403928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41681" name="AutoShape 39" descr="* *SEGUE O ACOMPNHAMENTO DE PIVÔS*">
          <a:extLst>
            <a:ext uri="{FF2B5EF4-FFF2-40B4-BE49-F238E27FC236}">
              <a16:creationId xmlns:a16="http://schemas.microsoft.com/office/drawing/2014/main" id="{1F818948-3E17-446A-927D-7E479B73896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41683" name="AutoShape 39" descr="* *SEGUE O ACOMPNHAMENTO DE PIVÔS*">
          <a:extLst>
            <a:ext uri="{FF2B5EF4-FFF2-40B4-BE49-F238E27FC236}">
              <a16:creationId xmlns:a16="http://schemas.microsoft.com/office/drawing/2014/main" id="{5847EC14-4758-4388-BD6B-A5ADF0EF57F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1026999</xdr:colOff>
      <xdr:row>9</xdr:row>
      <xdr:rowOff>81644</xdr:rowOff>
    </xdr:from>
    <xdr:ext cx="308203" cy="307600"/>
    <xdr:sp macro="" textlink="">
      <xdr:nvSpPr>
        <xdr:cNvPr id="43601" name="AutoShape 39" descr="* *SEGUE O ACOMPNHAMENTO DE PIVÔS*">
          <a:extLst>
            <a:ext uri="{FF2B5EF4-FFF2-40B4-BE49-F238E27FC236}">
              <a16:creationId xmlns:a16="http://schemas.microsoft.com/office/drawing/2014/main" id="{4A2CABEF-40ED-4D48-BA42-D166B8DA69F8}"/>
            </a:ext>
          </a:extLst>
        </xdr:cNvPr>
        <xdr:cNvSpPr>
          <a:spLocks noChangeAspect="1" noChangeArrowheads="1"/>
        </xdr:cNvSpPr>
      </xdr:nvSpPr>
      <xdr:spPr bwMode="auto">
        <a:xfrm>
          <a:off x="403928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46981" name="AutoShape 39" descr="* *SEGUE O ACOMPNHAMENTO DE PIVÔS*">
          <a:extLst>
            <a:ext uri="{FF2B5EF4-FFF2-40B4-BE49-F238E27FC236}">
              <a16:creationId xmlns:a16="http://schemas.microsoft.com/office/drawing/2014/main" id="{CBFC97FE-AE17-4DFF-8448-F7D071CE107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46983" name="AutoShape 39" descr="* *SEGUE O ACOMPNHAMENTO DE PIVÔS*">
          <a:extLst>
            <a:ext uri="{FF2B5EF4-FFF2-40B4-BE49-F238E27FC236}">
              <a16:creationId xmlns:a16="http://schemas.microsoft.com/office/drawing/2014/main" id="{EE2E02A6-C9DF-4F3A-8061-320DB82A22AF}"/>
            </a:ext>
          </a:extLst>
        </xdr:cNvPr>
        <xdr:cNvSpPr>
          <a:spLocks noChangeAspect="1" noChangeArrowheads="1"/>
        </xdr:cNvSpPr>
      </xdr:nvSpPr>
      <xdr:spPr bwMode="auto">
        <a:xfrm>
          <a:off x="4074998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1026999</xdr:colOff>
      <xdr:row>10</xdr:row>
      <xdr:rowOff>81644</xdr:rowOff>
    </xdr:from>
    <xdr:ext cx="308203" cy="307600"/>
    <xdr:sp macro="" textlink="">
      <xdr:nvSpPr>
        <xdr:cNvPr id="48901" name="AutoShape 39" descr="* *SEGUE O ACOMPNHAMENTO DE PIVÔS*">
          <a:extLst>
            <a:ext uri="{FF2B5EF4-FFF2-40B4-BE49-F238E27FC236}">
              <a16:creationId xmlns:a16="http://schemas.microsoft.com/office/drawing/2014/main" id="{40973067-6A7F-439C-BBB7-06C0B23DA74C}"/>
            </a:ext>
          </a:extLst>
        </xdr:cNvPr>
        <xdr:cNvSpPr>
          <a:spLocks noChangeAspect="1" noChangeArrowheads="1"/>
        </xdr:cNvSpPr>
      </xdr:nvSpPr>
      <xdr:spPr bwMode="auto">
        <a:xfrm>
          <a:off x="4039280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52281" name="AutoShape 39" descr="* *SEGUE O ACOMPNHAMENTO DE PIVÔS*">
          <a:extLst>
            <a:ext uri="{FF2B5EF4-FFF2-40B4-BE49-F238E27FC236}">
              <a16:creationId xmlns:a16="http://schemas.microsoft.com/office/drawing/2014/main" id="{255E92EE-36F2-4E23-8D80-C57217BCB14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52335" name="AutoShape 39" descr="* *SEGUE O ACOMPNHAMENTO DE PIVÔS*">
          <a:extLst>
            <a:ext uri="{FF2B5EF4-FFF2-40B4-BE49-F238E27FC236}">
              <a16:creationId xmlns:a16="http://schemas.microsoft.com/office/drawing/2014/main" id="{6FB38816-0D77-4D0F-AA64-94DBE1B0EF7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52444" name="AutoShape 39" descr="* *SEGUE O ACOMPNHAMENTO DE PIVÔS*">
          <a:extLst>
            <a:ext uri="{FF2B5EF4-FFF2-40B4-BE49-F238E27FC236}">
              <a16:creationId xmlns:a16="http://schemas.microsoft.com/office/drawing/2014/main" id="{F7750656-24D4-4E74-9D46-8A1F7914122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52553" name="AutoShape 39" descr="* *SEGUE O ACOMPNHAMENTO DE PIVÔS*">
          <a:extLst>
            <a:ext uri="{FF2B5EF4-FFF2-40B4-BE49-F238E27FC236}">
              <a16:creationId xmlns:a16="http://schemas.microsoft.com/office/drawing/2014/main" id="{03682FD9-4D9F-4E25-AF7C-335E87853EA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18</xdr:col>
      <xdr:colOff>515030</xdr:colOff>
      <xdr:row>9</xdr:row>
      <xdr:rowOff>117363</xdr:rowOff>
    </xdr:from>
    <xdr:ext cx="308203" cy="307600"/>
    <xdr:sp macro="" textlink="">
      <xdr:nvSpPr>
        <xdr:cNvPr id="52607" name="AutoShape 39" descr="* *SEGUE O ACOMPNHAMENTO DE PIVÔS*">
          <a:extLst>
            <a:ext uri="{FF2B5EF4-FFF2-40B4-BE49-F238E27FC236}">
              <a16:creationId xmlns:a16="http://schemas.microsoft.com/office/drawing/2014/main" id="{F7E48185-D0E1-47D2-BF24-98825AD8AECD}"/>
            </a:ext>
          </a:extLst>
        </xdr:cNvPr>
        <xdr:cNvSpPr>
          <a:spLocks noChangeAspect="1" noChangeArrowheads="1"/>
        </xdr:cNvSpPr>
      </xdr:nvSpPr>
      <xdr:spPr bwMode="auto">
        <a:xfrm>
          <a:off x="18148186" y="2998676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52662" name="AutoShape 39" descr="* *SEGUE O ACOMPNHAMENTO DE PIVÔS*">
          <a:extLst>
            <a:ext uri="{FF2B5EF4-FFF2-40B4-BE49-F238E27FC236}">
              <a16:creationId xmlns:a16="http://schemas.microsoft.com/office/drawing/2014/main" id="{02C96871-CD77-4DF7-9CC1-84D73262382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52771" name="AutoShape 39" descr="* *SEGUE O ACOMPNHAMENTO DE PIVÔS*">
          <a:extLst>
            <a:ext uri="{FF2B5EF4-FFF2-40B4-BE49-F238E27FC236}">
              <a16:creationId xmlns:a16="http://schemas.microsoft.com/office/drawing/2014/main" id="{CA0B9DF9-531E-4006-A55F-7F41BD1C4DB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52880" name="AutoShape 39" descr="* *SEGUE O ACOMPNHAMENTO DE PIVÔS*">
          <a:extLst>
            <a:ext uri="{FF2B5EF4-FFF2-40B4-BE49-F238E27FC236}">
              <a16:creationId xmlns:a16="http://schemas.microsoft.com/office/drawing/2014/main" id="{3B70DC81-B315-432C-8D8E-5A554DA1BAD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67658" name="AutoShape 39" descr="* *SEGUE O ACOMPNHAMENTO DE PIVÔS*">
          <a:extLst>
            <a:ext uri="{FF2B5EF4-FFF2-40B4-BE49-F238E27FC236}">
              <a16:creationId xmlns:a16="http://schemas.microsoft.com/office/drawing/2014/main" id="{0A867D05-6FFD-4C51-AC1C-08184C17AE6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68477" name="AutoShape 39" descr="* *SEGUE O ACOMPNHAMENTO DE PIVÔS*">
          <a:extLst>
            <a:ext uri="{FF2B5EF4-FFF2-40B4-BE49-F238E27FC236}">
              <a16:creationId xmlns:a16="http://schemas.microsoft.com/office/drawing/2014/main" id="{29CA33D4-1F89-44B9-8DAD-0882EACF29A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14</xdr:row>
      <xdr:rowOff>81644</xdr:rowOff>
    </xdr:from>
    <xdr:ext cx="308203" cy="307600"/>
    <xdr:sp macro="" textlink="">
      <xdr:nvSpPr>
        <xdr:cNvPr id="68479" name="AutoShape 39" descr="* *SEGUE O ACOMPNHAMENTO DE PIVÔS*">
          <a:extLst>
            <a:ext uri="{FF2B5EF4-FFF2-40B4-BE49-F238E27FC236}">
              <a16:creationId xmlns:a16="http://schemas.microsoft.com/office/drawing/2014/main" id="{07D12B86-D91B-4E58-BBD2-D8ABEBC3594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1199" cy="304800"/>
    <xdr:sp macro="" textlink="">
      <xdr:nvSpPr>
        <xdr:cNvPr id="68529" name="AutoShape 39" descr="* *SEGUE O ACOMPNHAMENTO DE PIVÔS*">
          <a:extLst>
            <a:ext uri="{FF2B5EF4-FFF2-40B4-BE49-F238E27FC236}">
              <a16:creationId xmlns:a16="http://schemas.microsoft.com/office/drawing/2014/main" id="{6007D661-33F8-46CB-A7D6-6D0AA1C107D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677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14</xdr:row>
      <xdr:rowOff>81644</xdr:rowOff>
    </xdr:from>
    <xdr:ext cx="301199" cy="304800"/>
    <xdr:sp macro="" textlink="">
      <xdr:nvSpPr>
        <xdr:cNvPr id="68561" name="AutoShape 39" descr="* *SEGUE O ACOMPNHAMENTO DE PIVÔS*">
          <a:extLst>
            <a:ext uri="{FF2B5EF4-FFF2-40B4-BE49-F238E27FC236}">
              <a16:creationId xmlns:a16="http://schemas.microsoft.com/office/drawing/2014/main" id="{ECD7FE59-D8B5-4071-851E-27F33039D07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3915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3</xdr:col>
      <xdr:colOff>142875</xdr:colOff>
      <xdr:row>1</xdr:row>
      <xdr:rowOff>47625</xdr:rowOff>
    </xdr:from>
    <xdr:to>
      <xdr:col>3</xdr:col>
      <xdr:colOff>914400</xdr:colOff>
      <xdr:row>2</xdr:row>
      <xdr:rowOff>495300</xdr:rowOff>
    </xdr:to>
    <xdr:pic>
      <xdr:nvPicPr>
        <xdr:cNvPr id="69204" name="Imagem 1">
          <a:extLst>
            <a:ext uri="{FF2B5EF4-FFF2-40B4-BE49-F238E27FC236}">
              <a16:creationId xmlns:a16="http://schemas.microsoft.com/office/drawing/2014/main" id="{378783B9-716E-175F-EE1B-93F098898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800100"/>
          <a:ext cx="77152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752475</xdr:colOff>
      <xdr:row>1</xdr:row>
      <xdr:rowOff>19050</xdr:rowOff>
    </xdr:from>
    <xdr:to>
      <xdr:col>6</xdr:col>
      <xdr:colOff>1571625</xdr:colOff>
      <xdr:row>2</xdr:row>
      <xdr:rowOff>533400</xdr:rowOff>
    </xdr:to>
    <xdr:pic>
      <xdr:nvPicPr>
        <xdr:cNvPr id="69205" name="Imagem 3">
          <a:extLst>
            <a:ext uri="{FF2B5EF4-FFF2-40B4-BE49-F238E27FC236}">
              <a16:creationId xmlns:a16="http://schemas.microsoft.com/office/drawing/2014/main" id="{B444A073-084F-0402-D911-13C258ABD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38700" y="771525"/>
          <a:ext cx="8191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114300</xdr:colOff>
      <xdr:row>1</xdr:row>
      <xdr:rowOff>38100</xdr:rowOff>
    </xdr:from>
    <xdr:to>
      <xdr:col>9</xdr:col>
      <xdr:colOff>885825</xdr:colOff>
      <xdr:row>2</xdr:row>
      <xdr:rowOff>485775</xdr:rowOff>
    </xdr:to>
    <xdr:pic>
      <xdr:nvPicPr>
        <xdr:cNvPr id="69206" name="Imagem 9">
          <a:extLst>
            <a:ext uri="{FF2B5EF4-FFF2-40B4-BE49-F238E27FC236}">
              <a16:creationId xmlns:a16="http://schemas.microsoft.com/office/drawing/2014/main" id="{609E6B23-97F0-C8F0-1E5A-7DEB1F57B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3175" y="788194"/>
          <a:ext cx="771525" cy="578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600075</xdr:colOff>
      <xdr:row>1</xdr:row>
      <xdr:rowOff>19050</xdr:rowOff>
    </xdr:from>
    <xdr:to>
      <xdr:col>12</xdr:col>
      <xdr:colOff>1428750</xdr:colOff>
      <xdr:row>2</xdr:row>
      <xdr:rowOff>542925</xdr:rowOff>
    </xdr:to>
    <xdr:pic>
      <xdr:nvPicPr>
        <xdr:cNvPr id="69207" name="Imagem 10">
          <a:extLst>
            <a:ext uri="{FF2B5EF4-FFF2-40B4-BE49-F238E27FC236}">
              <a16:creationId xmlns:a16="http://schemas.microsoft.com/office/drawing/2014/main" id="{DC71D0D9-71BC-A15A-98A8-EDD4108F9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075" y="771525"/>
          <a:ext cx="828675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</xdr:row>
      <xdr:rowOff>38100</xdr:rowOff>
    </xdr:from>
    <xdr:to>
      <xdr:col>14</xdr:col>
      <xdr:colOff>876300</xdr:colOff>
      <xdr:row>2</xdr:row>
      <xdr:rowOff>485775</xdr:rowOff>
    </xdr:to>
    <xdr:pic>
      <xdr:nvPicPr>
        <xdr:cNvPr id="69208" name="Imagem 15">
          <a:extLst>
            <a:ext uri="{FF2B5EF4-FFF2-40B4-BE49-F238E27FC236}">
              <a16:creationId xmlns:a16="http://schemas.microsoft.com/office/drawing/2014/main" id="{4E60FA44-69D8-B879-B683-0A36C98AA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790575"/>
          <a:ext cx="76200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600075</xdr:colOff>
      <xdr:row>1</xdr:row>
      <xdr:rowOff>19050</xdr:rowOff>
    </xdr:from>
    <xdr:to>
      <xdr:col>17</xdr:col>
      <xdr:colOff>1428750</xdr:colOff>
      <xdr:row>2</xdr:row>
      <xdr:rowOff>542925</xdr:rowOff>
    </xdr:to>
    <xdr:pic>
      <xdr:nvPicPr>
        <xdr:cNvPr id="69209" name="Imagem 16">
          <a:extLst>
            <a:ext uri="{FF2B5EF4-FFF2-40B4-BE49-F238E27FC236}">
              <a16:creationId xmlns:a16="http://schemas.microsoft.com/office/drawing/2014/main" id="{B6F22EA7-4586-3F6E-085C-E403C03FE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54450" y="771525"/>
          <a:ext cx="828675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6</xdr:row>
      <xdr:rowOff>85725</xdr:rowOff>
    </xdr:from>
    <xdr:to>
      <xdr:col>6</xdr:col>
      <xdr:colOff>295275</xdr:colOff>
      <xdr:row>7</xdr:row>
      <xdr:rowOff>152400</xdr:rowOff>
    </xdr:to>
    <xdr:pic>
      <xdr:nvPicPr>
        <xdr:cNvPr id="69211" name="AutoShape 39" descr="* *SEGUE O ACOMPNHAMENTO DE PIVÔS*">
          <a:extLst>
            <a:ext uri="{FF2B5EF4-FFF2-40B4-BE49-F238E27FC236}">
              <a16:creationId xmlns:a16="http://schemas.microsoft.com/office/drawing/2014/main" id="{4675E05A-6231-4D88-9DF3-876B42143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48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7</xdr:row>
      <xdr:rowOff>85725</xdr:rowOff>
    </xdr:from>
    <xdr:to>
      <xdr:col>6</xdr:col>
      <xdr:colOff>295275</xdr:colOff>
      <xdr:row>9</xdr:row>
      <xdr:rowOff>152400</xdr:rowOff>
    </xdr:to>
    <xdr:pic>
      <xdr:nvPicPr>
        <xdr:cNvPr id="69212" name="Picture 9" descr="* *SEGUE O ACOMPNHAMENTO DE PIVÔS*">
          <a:extLst>
            <a:ext uri="{FF2B5EF4-FFF2-40B4-BE49-F238E27FC236}">
              <a16:creationId xmlns:a16="http://schemas.microsoft.com/office/drawing/2014/main" id="{833A4CC3-E809-01AB-B5F9-12D88A181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72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9</xdr:row>
      <xdr:rowOff>9525</xdr:rowOff>
    </xdr:from>
    <xdr:to>
      <xdr:col>6</xdr:col>
      <xdr:colOff>295275</xdr:colOff>
      <xdr:row>10</xdr:row>
      <xdr:rowOff>76200</xdr:rowOff>
    </xdr:to>
    <xdr:pic>
      <xdr:nvPicPr>
        <xdr:cNvPr id="69214" name="Picture 11" descr="* *SEGUE O ACOMPNHAMENTO DE PIVÔS*">
          <a:extLst>
            <a:ext uri="{FF2B5EF4-FFF2-40B4-BE49-F238E27FC236}">
              <a16:creationId xmlns:a16="http://schemas.microsoft.com/office/drawing/2014/main" id="{9D3A3CB0-CBAB-A388-30EE-29FF35ABA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8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9</xdr:row>
      <xdr:rowOff>85725</xdr:rowOff>
    </xdr:from>
    <xdr:to>
      <xdr:col>6</xdr:col>
      <xdr:colOff>295275</xdr:colOff>
      <xdr:row>10</xdr:row>
      <xdr:rowOff>161925</xdr:rowOff>
    </xdr:to>
    <xdr:pic>
      <xdr:nvPicPr>
        <xdr:cNvPr id="69216" name="Picture 13" descr="* *SEGUE O ACOMPNHAMENTO DE PIVÔS*">
          <a:extLst>
            <a:ext uri="{FF2B5EF4-FFF2-40B4-BE49-F238E27FC236}">
              <a16:creationId xmlns:a16="http://schemas.microsoft.com/office/drawing/2014/main" id="{44BBDD31-EEC6-2AC7-64E4-950A9A8C9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9622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10</xdr:row>
      <xdr:rowOff>85725</xdr:rowOff>
    </xdr:from>
    <xdr:to>
      <xdr:col>6</xdr:col>
      <xdr:colOff>295275</xdr:colOff>
      <xdr:row>11</xdr:row>
      <xdr:rowOff>161925</xdr:rowOff>
    </xdr:to>
    <xdr:pic>
      <xdr:nvPicPr>
        <xdr:cNvPr id="69218" name="Picture 15" descr="* *SEGUE O ACOMPNHAMENTO DE PIVÔS*">
          <a:extLst>
            <a:ext uri="{FF2B5EF4-FFF2-40B4-BE49-F238E27FC236}">
              <a16:creationId xmlns:a16="http://schemas.microsoft.com/office/drawing/2014/main" id="{C182C2AF-3BE1-CE99-3F46-DAA9558B9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2004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11</xdr:row>
      <xdr:rowOff>85725</xdr:rowOff>
    </xdr:from>
    <xdr:to>
      <xdr:col>6</xdr:col>
      <xdr:colOff>295275</xdr:colOff>
      <xdr:row>12</xdr:row>
      <xdr:rowOff>161925</xdr:rowOff>
    </xdr:to>
    <xdr:pic>
      <xdr:nvPicPr>
        <xdr:cNvPr id="69220" name="Picture 17" descr="* *SEGUE O ACOMPNHAMENTO DE PIVÔS*">
          <a:extLst>
            <a:ext uri="{FF2B5EF4-FFF2-40B4-BE49-F238E27FC236}">
              <a16:creationId xmlns:a16="http://schemas.microsoft.com/office/drawing/2014/main" id="{95645A46-84BD-835B-1AAC-E1CD850CE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4385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12</xdr:row>
      <xdr:rowOff>85725</xdr:rowOff>
    </xdr:from>
    <xdr:to>
      <xdr:col>6</xdr:col>
      <xdr:colOff>295275</xdr:colOff>
      <xdr:row>13</xdr:row>
      <xdr:rowOff>161925</xdr:rowOff>
    </xdr:to>
    <xdr:pic>
      <xdr:nvPicPr>
        <xdr:cNvPr id="69222" name="Picture 19" descr="* *SEGUE O ACOMPNHAMENTO DE PIVÔS*">
          <a:extLst>
            <a:ext uri="{FF2B5EF4-FFF2-40B4-BE49-F238E27FC236}">
              <a16:creationId xmlns:a16="http://schemas.microsoft.com/office/drawing/2014/main" id="{4BD3B5F2-A417-184A-0608-FE244281EA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67665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13</xdr:row>
      <xdr:rowOff>85725</xdr:rowOff>
    </xdr:from>
    <xdr:to>
      <xdr:col>6</xdr:col>
      <xdr:colOff>295275</xdr:colOff>
      <xdr:row>14</xdr:row>
      <xdr:rowOff>161925</xdr:rowOff>
    </xdr:to>
    <xdr:pic>
      <xdr:nvPicPr>
        <xdr:cNvPr id="69224" name="Picture 21" descr="* *SEGUE O ACOMPNHAMENTO DE PIVÔS*">
          <a:extLst>
            <a:ext uri="{FF2B5EF4-FFF2-40B4-BE49-F238E27FC236}">
              <a16:creationId xmlns:a16="http://schemas.microsoft.com/office/drawing/2014/main" id="{BE6ED13F-501A-F0F8-F19E-C7137CA26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9147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6</xdr:row>
      <xdr:rowOff>85725</xdr:rowOff>
    </xdr:from>
    <xdr:to>
      <xdr:col>12</xdr:col>
      <xdr:colOff>295275</xdr:colOff>
      <xdr:row>7</xdr:row>
      <xdr:rowOff>152400</xdr:rowOff>
    </xdr:to>
    <xdr:pic>
      <xdr:nvPicPr>
        <xdr:cNvPr id="69225" name="Picture 22" descr="* *SEGUE O ACOMPNHAMENTO DE PIVÔS*">
          <a:extLst>
            <a:ext uri="{FF2B5EF4-FFF2-40B4-BE49-F238E27FC236}">
              <a16:creationId xmlns:a16="http://schemas.microsoft.com/office/drawing/2014/main" id="{1BFAE547-C897-7C39-97FE-72C144B1D0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248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7</xdr:row>
      <xdr:rowOff>85725</xdr:rowOff>
    </xdr:from>
    <xdr:to>
      <xdr:col>12</xdr:col>
      <xdr:colOff>295275</xdr:colOff>
      <xdr:row>9</xdr:row>
      <xdr:rowOff>152400</xdr:rowOff>
    </xdr:to>
    <xdr:pic>
      <xdr:nvPicPr>
        <xdr:cNvPr id="69226" name="Picture 23" descr="* *SEGUE O ACOMPNHAMENTO DE PIVÔS*">
          <a:extLst>
            <a:ext uri="{FF2B5EF4-FFF2-40B4-BE49-F238E27FC236}">
              <a16:creationId xmlns:a16="http://schemas.microsoft.com/office/drawing/2014/main" id="{26E3D520-9D56-705A-FB06-5BFC2DC0A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272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10</xdr:row>
      <xdr:rowOff>9525</xdr:rowOff>
    </xdr:from>
    <xdr:to>
      <xdr:col>12</xdr:col>
      <xdr:colOff>295275</xdr:colOff>
      <xdr:row>11</xdr:row>
      <xdr:rowOff>76200</xdr:rowOff>
    </xdr:to>
    <xdr:pic>
      <xdr:nvPicPr>
        <xdr:cNvPr id="69228" name="Picture 25" descr="* *SEGUE O ACOMPNHAMENTO DE PIVÔS*">
          <a:extLst>
            <a:ext uri="{FF2B5EF4-FFF2-40B4-BE49-F238E27FC236}">
              <a16:creationId xmlns:a16="http://schemas.microsoft.com/office/drawing/2014/main" id="{27F5F750-C303-4EF0-BE10-A65082DF9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28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10</xdr:row>
      <xdr:rowOff>85725</xdr:rowOff>
    </xdr:from>
    <xdr:to>
      <xdr:col>12</xdr:col>
      <xdr:colOff>295275</xdr:colOff>
      <xdr:row>11</xdr:row>
      <xdr:rowOff>161925</xdr:rowOff>
    </xdr:to>
    <xdr:pic>
      <xdr:nvPicPr>
        <xdr:cNvPr id="69230" name="Picture 27" descr="* *SEGUE O ACOMPNHAMENTO DE PIVÔS*">
          <a:extLst>
            <a:ext uri="{FF2B5EF4-FFF2-40B4-BE49-F238E27FC236}">
              <a16:creationId xmlns:a16="http://schemas.microsoft.com/office/drawing/2014/main" id="{5D7B3F54-4B27-2A26-2F4C-A613D36E9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29622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11</xdr:row>
      <xdr:rowOff>85725</xdr:rowOff>
    </xdr:from>
    <xdr:to>
      <xdr:col>12</xdr:col>
      <xdr:colOff>295275</xdr:colOff>
      <xdr:row>12</xdr:row>
      <xdr:rowOff>161925</xdr:rowOff>
    </xdr:to>
    <xdr:pic>
      <xdr:nvPicPr>
        <xdr:cNvPr id="69232" name="Picture 29" descr="* *SEGUE O ACOMPNHAMENTO DE PIVÔS*">
          <a:extLst>
            <a:ext uri="{FF2B5EF4-FFF2-40B4-BE49-F238E27FC236}">
              <a16:creationId xmlns:a16="http://schemas.microsoft.com/office/drawing/2014/main" id="{61F6FDBF-8D09-AC73-496E-4298F68ED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2004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12</xdr:row>
      <xdr:rowOff>85725</xdr:rowOff>
    </xdr:from>
    <xdr:to>
      <xdr:col>12</xdr:col>
      <xdr:colOff>295275</xdr:colOff>
      <xdr:row>13</xdr:row>
      <xdr:rowOff>161925</xdr:rowOff>
    </xdr:to>
    <xdr:pic>
      <xdr:nvPicPr>
        <xdr:cNvPr id="69234" name="Picture 31" descr="* *SEGUE O ACOMPNHAMENTO DE PIVÔS*">
          <a:extLst>
            <a:ext uri="{FF2B5EF4-FFF2-40B4-BE49-F238E27FC236}">
              <a16:creationId xmlns:a16="http://schemas.microsoft.com/office/drawing/2014/main" id="{7263CA03-FC0F-784D-8D4D-F9260E69B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4385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12</xdr:row>
      <xdr:rowOff>85725</xdr:rowOff>
    </xdr:from>
    <xdr:to>
      <xdr:col>12</xdr:col>
      <xdr:colOff>295275</xdr:colOff>
      <xdr:row>13</xdr:row>
      <xdr:rowOff>161925</xdr:rowOff>
    </xdr:to>
    <xdr:pic>
      <xdr:nvPicPr>
        <xdr:cNvPr id="69236" name="Picture 33" descr="* *SEGUE O ACOMPNHAMENTO DE PIVÔS*">
          <a:extLst>
            <a:ext uri="{FF2B5EF4-FFF2-40B4-BE49-F238E27FC236}">
              <a16:creationId xmlns:a16="http://schemas.microsoft.com/office/drawing/2014/main" id="{BC320D0C-12D6-158C-49DA-B8F70C65A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67665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13</xdr:row>
      <xdr:rowOff>85725</xdr:rowOff>
    </xdr:from>
    <xdr:to>
      <xdr:col>12</xdr:col>
      <xdr:colOff>295275</xdr:colOff>
      <xdr:row>14</xdr:row>
      <xdr:rowOff>161925</xdr:rowOff>
    </xdr:to>
    <xdr:pic>
      <xdr:nvPicPr>
        <xdr:cNvPr id="69238" name="Picture 35" descr="* *SEGUE O ACOMPNHAMENTO DE PIVÔS*">
          <a:extLst>
            <a:ext uri="{FF2B5EF4-FFF2-40B4-BE49-F238E27FC236}">
              <a16:creationId xmlns:a16="http://schemas.microsoft.com/office/drawing/2014/main" id="{A4E99A58-251D-2D31-141E-7265F45E5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9147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11</xdr:row>
      <xdr:rowOff>85725</xdr:rowOff>
    </xdr:from>
    <xdr:to>
      <xdr:col>17</xdr:col>
      <xdr:colOff>295275</xdr:colOff>
      <xdr:row>12</xdr:row>
      <xdr:rowOff>161925</xdr:rowOff>
    </xdr:to>
    <xdr:pic>
      <xdr:nvPicPr>
        <xdr:cNvPr id="69239" name="Picture 36" descr="* *SEGUE O ACOMPNHAMENTO DE PIVÔS*">
          <a:extLst>
            <a:ext uri="{FF2B5EF4-FFF2-40B4-BE49-F238E27FC236}">
              <a16:creationId xmlns:a16="http://schemas.microsoft.com/office/drawing/2014/main" id="{F68D8BF4-7614-FCB3-2DA8-756208AE5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4385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10</xdr:row>
      <xdr:rowOff>85725</xdr:rowOff>
    </xdr:from>
    <xdr:to>
      <xdr:col>17</xdr:col>
      <xdr:colOff>295275</xdr:colOff>
      <xdr:row>11</xdr:row>
      <xdr:rowOff>161925</xdr:rowOff>
    </xdr:to>
    <xdr:pic>
      <xdr:nvPicPr>
        <xdr:cNvPr id="69246" name="Picture 43" descr="* *SEGUE O ACOMPNHAMENTO DE PIVÔS*">
          <a:extLst>
            <a:ext uri="{FF2B5EF4-FFF2-40B4-BE49-F238E27FC236}">
              <a16:creationId xmlns:a16="http://schemas.microsoft.com/office/drawing/2014/main" id="{289CD45D-7DE4-5CE3-17DF-8200EF997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2004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12</xdr:row>
      <xdr:rowOff>85725</xdr:rowOff>
    </xdr:from>
    <xdr:to>
      <xdr:col>17</xdr:col>
      <xdr:colOff>295275</xdr:colOff>
      <xdr:row>13</xdr:row>
      <xdr:rowOff>161925</xdr:rowOff>
    </xdr:to>
    <xdr:pic>
      <xdr:nvPicPr>
        <xdr:cNvPr id="69250" name="Picture 47" descr="* *SEGUE O ACOMPNHAMENTO DE PIVÔS*">
          <a:extLst>
            <a:ext uri="{FF2B5EF4-FFF2-40B4-BE49-F238E27FC236}">
              <a16:creationId xmlns:a16="http://schemas.microsoft.com/office/drawing/2014/main" id="{12C20815-06D4-8989-985D-92978A063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67665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13</xdr:row>
      <xdr:rowOff>85725</xdr:rowOff>
    </xdr:from>
    <xdr:to>
      <xdr:col>17</xdr:col>
      <xdr:colOff>295275</xdr:colOff>
      <xdr:row>14</xdr:row>
      <xdr:rowOff>161925</xdr:rowOff>
    </xdr:to>
    <xdr:pic>
      <xdr:nvPicPr>
        <xdr:cNvPr id="69252" name="Picture 49" descr="* *SEGUE O ACOMPNHAMENTO DE PIVÔS*">
          <a:extLst>
            <a:ext uri="{FF2B5EF4-FFF2-40B4-BE49-F238E27FC236}">
              <a16:creationId xmlns:a16="http://schemas.microsoft.com/office/drawing/2014/main" id="{A5718340-3677-B62B-B4CD-9ED8BD03B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9147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7</xdr:row>
      <xdr:rowOff>85725</xdr:rowOff>
    </xdr:from>
    <xdr:to>
      <xdr:col>6</xdr:col>
      <xdr:colOff>295275</xdr:colOff>
      <xdr:row>9</xdr:row>
      <xdr:rowOff>152400</xdr:rowOff>
    </xdr:to>
    <xdr:pic>
      <xdr:nvPicPr>
        <xdr:cNvPr id="70633" name="Picture 1430" descr="* *SEGUE O ACOMPNHAMENTO DE PIVÔS*">
          <a:extLst>
            <a:ext uri="{FF2B5EF4-FFF2-40B4-BE49-F238E27FC236}">
              <a16:creationId xmlns:a16="http://schemas.microsoft.com/office/drawing/2014/main" id="{FCB49EEF-FD48-C792-89C8-6C868EDE4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72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11</xdr:row>
      <xdr:rowOff>85725</xdr:rowOff>
    </xdr:from>
    <xdr:to>
      <xdr:col>17</xdr:col>
      <xdr:colOff>295275</xdr:colOff>
      <xdr:row>12</xdr:row>
      <xdr:rowOff>152400</xdr:rowOff>
    </xdr:to>
    <xdr:pic>
      <xdr:nvPicPr>
        <xdr:cNvPr id="71241" name="Picture 2038" descr="* *SEGUE O ACOMPNHAMENTO DE PIVÔS*">
          <a:extLst>
            <a:ext uri="{FF2B5EF4-FFF2-40B4-BE49-F238E27FC236}">
              <a16:creationId xmlns:a16="http://schemas.microsoft.com/office/drawing/2014/main" id="{1955AB97-A13E-4AF2-52C3-FE9BC1774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43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10</xdr:row>
      <xdr:rowOff>85725</xdr:rowOff>
    </xdr:from>
    <xdr:to>
      <xdr:col>17</xdr:col>
      <xdr:colOff>295275</xdr:colOff>
      <xdr:row>11</xdr:row>
      <xdr:rowOff>152400</xdr:rowOff>
    </xdr:to>
    <xdr:pic>
      <xdr:nvPicPr>
        <xdr:cNvPr id="71369" name="Picture 2166" descr="* *SEGUE O ACOMPNHAMENTO DE PIVÔS*">
          <a:extLst>
            <a:ext uri="{FF2B5EF4-FFF2-40B4-BE49-F238E27FC236}">
              <a16:creationId xmlns:a16="http://schemas.microsoft.com/office/drawing/2014/main" id="{260432ED-6822-6C63-2280-829B8B782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12</xdr:row>
      <xdr:rowOff>85725</xdr:rowOff>
    </xdr:from>
    <xdr:to>
      <xdr:col>17</xdr:col>
      <xdr:colOff>295275</xdr:colOff>
      <xdr:row>13</xdr:row>
      <xdr:rowOff>152400</xdr:rowOff>
    </xdr:to>
    <xdr:pic>
      <xdr:nvPicPr>
        <xdr:cNvPr id="71449" name="Picture 2246" descr="* *SEGUE O ACOMPNHAMENTO DE PIVÔS*">
          <a:extLst>
            <a:ext uri="{FF2B5EF4-FFF2-40B4-BE49-F238E27FC236}">
              <a16:creationId xmlns:a16="http://schemas.microsoft.com/office/drawing/2014/main" id="{9C4806F5-CCD6-FC79-6362-051C6F4E5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13</xdr:row>
      <xdr:rowOff>85725</xdr:rowOff>
    </xdr:from>
    <xdr:to>
      <xdr:col>17</xdr:col>
      <xdr:colOff>295275</xdr:colOff>
      <xdr:row>14</xdr:row>
      <xdr:rowOff>152400</xdr:rowOff>
    </xdr:to>
    <xdr:pic>
      <xdr:nvPicPr>
        <xdr:cNvPr id="71490" name="Picture 2287" descr="* *SEGUE O ACOMPNHAMENTO DE PIVÔS*">
          <a:extLst>
            <a:ext uri="{FF2B5EF4-FFF2-40B4-BE49-F238E27FC236}">
              <a16:creationId xmlns:a16="http://schemas.microsoft.com/office/drawing/2014/main" id="{E1A33EC3-BD9C-CFCD-980E-47B69E035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391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6</xdr:row>
      <xdr:rowOff>85725</xdr:rowOff>
    </xdr:from>
    <xdr:to>
      <xdr:col>17</xdr:col>
      <xdr:colOff>295275</xdr:colOff>
      <xdr:row>7</xdr:row>
      <xdr:rowOff>152400</xdr:rowOff>
    </xdr:to>
    <xdr:pic>
      <xdr:nvPicPr>
        <xdr:cNvPr id="72667" name="Picture 3464" descr="* *SEGUE O ACOMPNHAMENTO DE PIVÔS*">
          <a:extLst>
            <a:ext uri="{FF2B5EF4-FFF2-40B4-BE49-F238E27FC236}">
              <a16:creationId xmlns:a16="http://schemas.microsoft.com/office/drawing/2014/main" id="{FDC23021-990B-1EA0-DAE2-4067415FB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248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1057275</xdr:colOff>
      <xdr:row>6</xdr:row>
      <xdr:rowOff>85725</xdr:rowOff>
    </xdr:from>
    <xdr:to>
      <xdr:col>17</xdr:col>
      <xdr:colOff>295275</xdr:colOff>
      <xdr:row>7</xdr:row>
      <xdr:rowOff>152400</xdr:rowOff>
    </xdr:to>
    <xdr:pic>
      <xdr:nvPicPr>
        <xdr:cNvPr id="72751" name="Picture 3548" descr="* *SEGUE O ACOMPNHAMENTO DE PIVÔS*">
          <a:extLst>
            <a:ext uri="{FF2B5EF4-FFF2-40B4-BE49-F238E27FC236}">
              <a16:creationId xmlns:a16="http://schemas.microsoft.com/office/drawing/2014/main" id="{565C0B55-22B7-F2EA-C30E-01414556A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4850" y="248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1019175</xdr:colOff>
      <xdr:row>11</xdr:row>
      <xdr:rowOff>85725</xdr:rowOff>
    </xdr:from>
    <xdr:to>
      <xdr:col>6</xdr:col>
      <xdr:colOff>257175</xdr:colOff>
      <xdr:row>12</xdr:row>
      <xdr:rowOff>161925</xdr:rowOff>
    </xdr:to>
    <xdr:pic>
      <xdr:nvPicPr>
        <xdr:cNvPr id="75106" name="Picture 5903" descr="* *SEGUE O ACOMPNHAMENTO DE PIVÔS*">
          <a:extLst>
            <a:ext uri="{FF2B5EF4-FFF2-40B4-BE49-F238E27FC236}">
              <a16:creationId xmlns:a16="http://schemas.microsoft.com/office/drawing/2014/main" id="{A48E764F-2322-CAB2-68E8-8CF674ECF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0" y="34385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142875</xdr:colOff>
      <xdr:row>12</xdr:row>
      <xdr:rowOff>180975</xdr:rowOff>
    </xdr:from>
    <xdr:to>
      <xdr:col>6</xdr:col>
      <xdr:colOff>447675</xdr:colOff>
      <xdr:row>14</xdr:row>
      <xdr:rowOff>9525</xdr:rowOff>
    </xdr:to>
    <xdr:pic>
      <xdr:nvPicPr>
        <xdr:cNvPr id="75200" name="Picture 5997" descr="* *SEGUE O ACOMPNHAMENTO DE PIVÔS*">
          <a:extLst>
            <a:ext uri="{FF2B5EF4-FFF2-40B4-BE49-F238E27FC236}">
              <a16:creationId xmlns:a16="http://schemas.microsoft.com/office/drawing/2014/main" id="{7F081EB1-5BC2-C4A9-8FE9-0931466B8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377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14</xdr:row>
      <xdr:rowOff>85725</xdr:rowOff>
    </xdr:from>
    <xdr:to>
      <xdr:col>12</xdr:col>
      <xdr:colOff>295275</xdr:colOff>
      <xdr:row>15</xdr:row>
      <xdr:rowOff>152400</xdr:rowOff>
    </xdr:to>
    <xdr:pic>
      <xdr:nvPicPr>
        <xdr:cNvPr id="75424" name="Picture 6221" descr="* *SEGUE O ACOMPNHAMENTO DE PIVÔS*">
          <a:extLst>
            <a:ext uri="{FF2B5EF4-FFF2-40B4-BE49-F238E27FC236}">
              <a16:creationId xmlns:a16="http://schemas.microsoft.com/office/drawing/2014/main" id="{52A98ACE-9A2F-61CE-399B-1C4002908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581026</xdr:colOff>
      <xdr:row>13</xdr:row>
      <xdr:rowOff>61913</xdr:rowOff>
    </xdr:from>
    <xdr:to>
      <xdr:col>12</xdr:col>
      <xdr:colOff>890588</xdr:colOff>
      <xdr:row>14</xdr:row>
      <xdr:rowOff>128588</xdr:rowOff>
    </xdr:to>
    <xdr:pic>
      <xdr:nvPicPr>
        <xdr:cNvPr id="76239" name="Picture 7036" descr="* *SEGUE O ACOMPNHAMENTO DE PIVÔS*">
          <a:extLst>
            <a:ext uri="{FF2B5EF4-FFF2-40B4-BE49-F238E27FC236}">
              <a16:creationId xmlns:a16="http://schemas.microsoft.com/office/drawing/2014/main" id="{2116CAF6-5CFD-263C-0317-75F02E06A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6" y="3895726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1057275</xdr:colOff>
      <xdr:row>5</xdr:row>
      <xdr:rowOff>76200</xdr:rowOff>
    </xdr:from>
    <xdr:to>
      <xdr:col>12</xdr:col>
      <xdr:colOff>295275</xdr:colOff>
      <xdr:row>6</xdr:row>
      <xdr:rowOff>85725</xdr:rowOff>
    </xdr:to>
    <xdr:pic>
      <xdr:nvPicPr>
        <xdr:cNvPr id="76804" name="Picture 7601" descr="* *SEGUE O ACOMPNHAMENTO DE PIVÔS*">
          <a:extLst>
            <a:ext uri="{FF2B5EF4-FFF2-40B4-BE49-F238E27FC236}">
              <a16:creationId xmlns:a16="http://schemas.microsoft.com/office/drawing/2014/main" id="{BA3C01EE-4A25-C5D2-5612-07FA16FBE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21717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785812</xdr:colOff>
      <xdr:row>4</xdr:row>
      <xdr:rowOff>14287</xdr:rowOff>
    </xdr:from>
    <xdr:to>
      <xdr:col>12</xdr:col>
      <xdr:colOff>354806</xdr:colOff>
      <xdr:row>5</xdr:row>
      <xdr:rowOff>9525</xdr:rowOff>
    </xdr:to>
    <xdr:pic>
      <xdr:nvPicPr>
        <xdr:cNvPr id="77274" name="Picture 8071" descr="* *SEGUE O ACOMPNHAMENTO DE PIVÔS*">
          <a:extLst>
            <a:ext uri="{FF2B5EF4-FFF2-40B4-BE49-F238E27FC236}">
              <a16:creationId xmlns:a16="http://schemas.microsoft.com/office/drawing/2014/main" id="{2CD836D1-1C9E-7584-90A4-C7A4B0A80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1800225"/>
          <a:ext cx="6405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1028700</xdr:colOff>
      <xdr:row>12</xdr:row>
      <xdr:rowOff>85725</xdr:rowOff>
    </xdr:from>
    <xdr:to>
      <xdr:col>12</xdr:col>
      <xdr:colOff>266700</xdr:colOff>
      <xdr:row>13</xdr:row>
      <xdr:rowOff>161925</xdr:rowOff>
    </xdr:to>
    <xdr:pic>
      <xdr:nvPicPr>
        <xdr:cNvPr id="91918" name="Picture 22715" descr="* *SEGUE O ACOMPNHAMENTO DE PIVÔS*">
          <a:extLst>
            <a:ext uri="{FF2B5EF4-FFF2-40B4-BE49-F238E27FC236}">
              <a16:creationId xmlns:a16="http://schemas.microsoft.com/office/drawing/2014/main" id="{8F94111A-39FF-306D-7202-F58E715CD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7900" y="34385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1019175</xdr:colOff>
      <xdr:row>7</xdr:row>
      <xdr:rowOff>85725</xdr:rowOff>
    </xdr:from>
    <xdr:to>
      <xdr:col>6</xdr:col>
      <xdr:colOff>257175</xdr:colOff>
      <xdr:row>9</xdr:row>
      <xdr:rowOff>152400</xdr:rowOff>
    </xdr:to>
    <xdr:pic>
      <xdr:nvPicPr>
        <xdr:cNvPr id="100501" name="Picture 31298" descr="* *SEGUE O ACOMPNHAMENTO DE PIVÔS*">
          <a:extLst>
            <a:ext uri="{FF2B5EF4-FFF2-40B4-BE49-F238E27FC236}">
              <a16:creationId xmlns:a16="http://schemas.microsoft.com/office/drawing/2014/main" id="{46AC2F24-3F54-9E02-8AE1-3AB24573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0" y="272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1019175</xdr:colOff>
      <xdr:row>9</xdr:row>
      <xdr:rowOff>9525</xdr:rowOff>
    </xdr:from>
    <xdr:to>
      <xdr:col>6</xdr:col>
      <xdr:colOff>257175</xdr:colOff>
      <xdr:row>10</xdr:row>
      <xdr:rowOff>76200</xdr:rowOff>
    </xdr:to>
    <xdr:pic>
      <xdr:nvPicPr>
        <xdr:cNvPr id="105801" name="Picture 36598" descr="* *SEGUE O ACOMPNHAMENTO DE PIVÔS*">
          <a:extLst>
            <a:ext uri="{FF2B5EF4-FFF2-40B4-BE49-F238E27FC236}">
              <a16:creationId xmlns:a16="http://schemas.microsoft.com/office/drawing/2014/main" id="{C5BCE59D-9486-D66F-BFC3-B4DE04E81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0" y="28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1019175</xdr:colOff>
      <xdr:row>9</xdr:row>
      <xdr:rowOff>85725</xdr:rowOff>
    </xdr:from>
    <xdr:to>
      <xdr:col>6</xdr:col>
      <xdr:colOff>257175</xdr:colOff>
      <xdr:row>10</xdr:row>
      <xdr:rowOff>161925</xdr:rowOff>
    </xdr:to>
    <xdr:pic>
      <xdr:nvPicPr>
        <xdr:cNvPr id="111101" name="Picture 41898" descr="* *SEGUE O ACOMPNHAMENTO DE PIVÔS*">
          <a:extLst>
            <a:ext uri="{FF2B5EF4-FFF2-40B4-BE49-F238E27FC236}">
              <a16:creationId xmlns:a16="http://schemas.microsoft.com/office/drawing/2014/main" id="{D409C7AC-85F3-093B-0931-80C8B8362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0" y="29622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1019175</xdr:colOff>
      <xdr:row>10</xdr:row>
      <xdr:rowOff>85725</xdr:rowOff>
    </xdr:from>
    <xdr:to>
      <xdr:col>6</xdr:col>
      <xdr:colOff>257175</xdr:colOff>
      <xdr:row>11</xdr:row>
      <xdr:rowOff>161925</xdr:rowOff>
    </xdr:to>
    <xdr:pic>
      <xdr:nvPicPr>
        <xdr:cNvPr id="116401" name="Picture 47198" descr="* *SEGUE O ACOMPNHAMENTO DE PIVÔS*">
          <a:extLst>
            <a:ext uri="{FF2B5EF4-FFF2-40B4-BE49-F238E27FC236}">
              <a16:creationId xmlns:a16="http://schemas.microsoft.com/office/drawing/2014/main" id="{247FD500-3B74-0634-7F7F-8BF629C60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0" y="32004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24</xdr:row>
      <xdr:rowOff>95250</xdr:rowOff>
    </xdr:from>
    <xdr:to>
      <xdr:col>6</xdr:col>
      <xdr:colOff>295275</xdr:colOff>
      <xdr:row>25</xdr:row>
      <xdr:rowOff>161925</xdr:rowOff>
    </xdr:to>
    <xdr:pic>
      <xdr:nvPicPr>
        <xdr:cNvPr id="134740" name="Picture 65537" descr="* *SEGUE O ACOMPNHAMENTO DE PIVÔS*">
          <a:extLst>
            <a:ext uri="{FF2B5EF4-FFF2-40B4-BE49-F238E27FC236}">
              <a16:creationId xmlns:a16="http://schemas.microsoft.com/office/drawing/2014/main" id="{841E1E68-2468-6F70-425A-208448E46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68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1224642</xdr:colOff>
      <xdr:row>6</xdr:row>
      <xdr:rowOff>81644</xdr:rowOff>
    </xdr:from>
    <xdr:ext cx="301199" cy="304800"/>
    <xdr:sp macro="" textlink="">
      <xdr:nvSpPr>
        <xdr:cNvPr id="134741" name="AutoShape 39" descr="* *SEGUE O ACOMPNHAMENTO DE PIVÔS*">
          <a:extLst>
            <a:ext uri="{FF2B5EF4-FFF2-40B4-BE49-F238E27FC236}">
              <a16:creationId xmlns:a16="http://schemas.microsoft.com/office/drawing/2014/main" id="{E240A240-3361-444A-A94A-7880070F743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134744" name="AutoShape 39" descr="* *SEGUE O ACOMPNHAMENTO DE PIVÔS*">
          <a:extLst>
            <a:ext uri="{FF2B5EF4-FFF2-40B4-BE49-F238E27FC236}">
              <a16:creationId xmlns:a16="http://schemas.microsoft.com/office/drawing/2014/main" id="{354A034F-51C3-451E-8A49-EAE629EF959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1199" cy="304800"/>
    <xdr:sp macro="" textlink="">
      <xdr:nvSpPr>
        <xdr:cNvPr id="134745" name="AutoShape 39" descr="* *SEGUE O ACOMPNHAMENTO DE PIVÔS*">
          <a:extLst>
            <a:ext uri="{FF2B5EF4-FFF2-40B4-BE49-F238E27FC236}">
              <a16:creationId xmlns:a16="http://schemas.microsoft.com/office/drawing/2014/main" id="{112B434C-4FC6-4F5D-B794-36E92EC5B9F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134748" name="AutoShape 39" descr="* *SEGUE O ACOMPNHAMENTO DE PIVÔS*">
          <a:extLst>
            <a:ext uri="{FF2B5EF4-FFF2-40B4-BE49-F238E27FC236}">
              <a16:creationId xmlns:a16="http://schemas.microsoft.com/office/drawing/2014/main" id="{47EEB3C0-A635-402B-BD84-BA81F79289F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7</xdr:row>
      <xdr:rowOff>85725</xdr:rowOff>
    </xdr:from>
    <xdr:ext cx="263611" cy="259556"/>
    <xdr:pic>
      <xdr:nvPicPr>
        <xdr:cNvPr id="135462" name="Picture 22" descr="* *SEGUE O ACOMPNHAMENTO DE PIVÔS*">
          <a:extLst>
            <a:ext uri="{FF2B5EF4-FFF2-40B4-BE49-F238E27FC236}">
              <a16:creationId xmlns:a16="http://schemas.microsoft.com/office/drawing/2014/main" id="{DB1692EA-7F25-47C0-AF0E-B6AB3E988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728913"/>
          <a:ext cx="263611" cy="2595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7</xdr:row>
      <xdr:rowOff>81644</xdr:rowOff>
    </xdr:from>
    <xdr:ext cx="301199" cy="304800"/>
    <xdr:sp macro="" textlink="">
      <xdr:nvSpPr>
        <xdr:cNvPr id="135627" name="AutoShape 39" descr="* *SEGUE O ACOMPNHAMENTO DE PIVÔS*">
          <a:extLst>
            <a:ext uri="{FF2B5EF4-FFF2-40B4-BE49-F238E27FC236}">
              <a16:creationId xmlns:a16="http://schemas.microsoft.com/office/drawing/2014/main" id="{CB4A2622-4A6C-4A25-AA23-9AE23D2CA86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9</xdr:row>
      <xdr:rowOff>85725</xdr:rowOff>
    </xdr:from>
    <xdr:ext cx="309562" cy="304800"/>
    <xdr:pic>
      <xdr:nvPicPr>
        <xdr:cNvPr id="135894" name="Picture 22" descr="* *SEGUE O ACOMPNHAMENTO DE PIVÔS*">
          <a:extLst>
            <a:ext uri="{FF2B5EF4-FFF2-40B4-BE49-F238E27FC236}">
              <a16:creationId xmlns:a16="http://schemas.microsoft.com/office/drawing/2014/main" id="{58C6CFB9-7C93-4282-BED5-1CA677BD31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9</xdr:row>
      <xdr:rowOff>81644</xdr:rowOff>
    </xdr:from>
    <xdr:ext cx="301199" cy="304800"/>
    <xdr:sp macro="" textlink="">
      <xdr:nvSpPr>
        <xdr:cNvPr id="136059" name="AutoShape 39" descr="* *SEGUE O ACOMPNHAMENTO DE PIVÔS*">
          <a:extLst>
            <a:ext uri="{FF2B5EF4-FFF2-40B4-BE49-F238E27FC236}">
              <a16:creationId xmlns:a16="http://schemas.microsoft.com/office/drawing/2014/main" id="{7A9E7649-B99E-4D72-BB42-594ECB50FA5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10</xdr:row>
      <xdr:rowOff>85725</xdr:rowOff>
    </xdr:from>
    <xdr:ext cx="309562" cy="304800"/>
    <xdr:pic>
      <xdr:nvPicPr>
        <xdr:cNvPr id="136326" name="Picture 22" descr="* *SEGUE O ACOMPNHAMENTO DE PIVÔS*">
          <a:extLst>
            <a:ext uri="{FF2B5EF4-FFF2-40B4-BE49-F238E27FC236}">
              <a16:creationId xmlns:a16="http://schemas.microsoft.com/office/drawing/2014/main" id="{2E74594F-305B-48EB-B4C5-278E81EB66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10</xdr:row>
      <xdr:rowOff>81644</xdr:rowOff>
    </xdr:from>
    <xdr:ext cx="301199" cy="304800"/>
    <xdr:sp macro="" textlink="">
      <xdr:nvSpPr>
        <xdr:cNvPr id="136491" name="AutoShape 39" descr="* *SEGUE O ACOMPNHAMENTO DE PIVÔS*">
          <a:extLst>
            <a:ext uri="{FF2B5EF4-FFF2-40B4-BE49-F238E27FC236}">
              <a16:creationId xmlns:a16="http://schemas.microsoft.com/office/drawing/2014/main" id="{6959B3DF-5C95-4ACF-AA7F-58150AA576A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11</xdr:row>
      <xdr:rowOff>85725</xdr:rowOff>
    </xdr:from>
    <xdr:ext cx="309562" cy="304800"/>
    <xdr:pic>
      <xdr:nvPicPr>
        <xdr:cNvPr id="136758" name="Picture 22" descr="* *SEGUE O ACOMPNHAMENTO DE PIVÔS*">
          <a:extLst>
            <a:ext uri="{FF2B5EF4-FFF2-40B4-BE49-F238E27FC236}">
              <a16:creationId xmlns:a16="http://schemas.microsoft.com/office/drawing/2014/main" id="{DC90AB57-D84E-4DA5-98DA-B05D3E1B3A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11</xdr:row>
      <xdr:rowOff>81644</xdr:rowOff>
    </xdr:from>
    <xdr:ext cx="301199" cy="304800"/>
    <xdr:sp macro="" textlink="">
      <xdr:nvSpPr>
        <xdr:cNvPr id="136923" name="AutoShape 39" descr="* *SEGUE O ACOMPNHAMENTO DE PIVÔS*">
          <a:extLst>
            <a:ext uri="{FF2B5EF4-FFF2-40B4-BE49-F238E27FC236}">
              <a16:creationId xmlns:a16="http://schemas.microsoft.com/office/drawing/2014/main" id="{04CD29D4-16E0-4E79-A403-B0E2FAB4D16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1069181</xdr:colOff>
      <xdr:row>12</xdr:row>
      <xdr:rowOff>97630</xdr:rowOff>
    </xdr:from>
    <xdr:ext cx="309562" cy="304800"/>
    <xdr:pic>
      <xdr:nvPicPr>
        <xdr:cNvPr id="137190" name="Picture 22" descr="* *SEGUE O ACOMPNHAMENTO DE PIVÔS*">
          <a:extLst>
            <a:ext uri="{FF2B5EF4-FFF2-40B4-BE49-F238E27FC236}">
              <a16:creationId xmlns:a16="http://schemas.microsoft.com/office/drawing/2014/main" id="{3E2BF3F8-9664-4733-83AE-A7A124412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3619" y="369331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12</xdr:row>
      <xdr:rowOff>81644</xdr:rowOff>
    </xdr:from>
    <xdr:ext cx="301199" cy="304800"/>
    <xdr:sp macro="" textlink="">
      <xdr:nvSpPr>
        <xdr:cNvPr id="137355" name="AutoShape 39" descr="* *SEGUE O ACOMPNHAMENTO DE PIVÔS*">
          <a:extLst>
            <a:ext uri="{FF2B5EF4-FFF2-40B4-BE49-F238E27FC236}">
              <a16:creationId xmlns:a16="http://schemas.microsoft.com/office/drawing/2014/main" id="{BA3FA482-EBE9-404D-A79B-DC6811DE04B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13</xdr:row>
      <xdr:rowOff>85725</xdr:rowOff>
    </xdr:from>
    <xdr:ext cx="309562" cy="304800"/>
    <xdr:pic>
      <xdr:nvPicPr>
        <xdr:cNvPr id="138054" name="Picture 22" descr="* *SEGUE O ACOMPNHAMENTO DE PIVÔS*">
          <a:extLst>
            <a:ext uri="{FF2B5EF4-FFF2-40B4-BE49-F238E27FC236}">
              <a16:creationId xmlns:a16="http://schemas.microsoft.com/office/drawing/2014/main" id="{BAE27FD6-248A-42D4-AF77-27F69C6A56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13</xdr:row>
      <xdr:rowOff>81644</xdr:rowOff>
    </xdr:from>
    <xdr:ext cx="301199" cy="304800"/>
    <xdr:sp macro="" textlink="">
      <xdr:nvSpPr>
        <xdr:cNvPr id="138219" name="AutoShape 39" descr="* *SEGUE O ACOMPNHAMENTO DE PIVÔS*">
          <a:extLst>
            <a:ext uri="{FF2B5EF4-FFF2-40B4-BE49-F238E27FC236}">
              <a16:creationId xmlns:a16="http://schemas.microsoft.com/office/drawing/2014/main" id="{D7A73291-6637-49EC-9C0B-92A8995E1CD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3</xdr:col>
      <xdr:colOff>142875</xdr:colOff>
      <xdr:row>1</xdr:row>
      <xdr:rowOff>47625</xdr:rowOff>
    </xdr:from>
    <xdr:to>
      <xdr:col>3</xdr:col>
      <xdr:colOff>914400</xdr:colOff>
      <xdr:row>2</xdr:row>
      <xdr:rowOff>495300</xdr:rowOff>
    </xdr:to>
    <xdr:pic>
      <xdr:nvPicPr>
        <xdr:cNvPr id="185429" name="Picture 47110">
          <a:extLst>
            <a:ext uri="{FF2B5EF4-FFF2-40B4-BE49-F238E27FC236}">
              <a16:creationId xmlns:a16="http://schemas.microsoft.com/office/drawing/2014/main" id="{C70350CD-BB0D-DD02-8A4D-4ACA65E9E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800100"/>
          <a:ext cx="77152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752475</xdr:colOff>
      <xdr:row>1</xdr:row>
      <xdr:rowOff>19050</xdr:rowOff>
    </xdr:from>
    <xdr:to>
      <xdr:col>6</xdr:col>
      <xdr:colOff>1571625</xdr:colOff>
      <xdr:row>2</xdr:row>
      <xdr:rowOff>523875</xdr:rowOff>
    </xdr:to>
    <xdr:pic>
      <xdr:nvPicPr>
        <xdr:cNvPr id="185430" name="Picture 47111">
          <a:extLst>
            <a:ext uri="{FF2B5EF4-FFF2-40B4-BE49-F238E27FC236}">
              <a16:creationId xmlns:a16="http://schemas.microsoft.com/office/drawing/2014/main" id="{750C7EE1-8869-4550-AD48-BD28F2430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38700" y="771525"/>
          <a:ext cx="8191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6</xdr:row>
      <xdr:rowOff>95250</xdr:rowOff>
    </xdr:from>
    <xdr:to>
      <xdr:col>6</xdr:col>
      <xdr:colOff>295275</xdr:colOff>
      <xdr:row>7</xdr:row>
      <xdr:rowOff>161925</xdr:rowOff>
    </xdr:to>
    <xdr:pic>
      <xdr:nvPicPr>
        <xdr:cNvPr id="185431" name="Picture 47112" descr="* *SEGUE O ACOMPNHAMENTO DE PIVÔS*">
          <a:extLst>
            <a:ext uri="{FF2B5EF4-FFF2-40B4-BE49-F238E27FC236}">
              <a16:creationId xmlns:a16="http://schemas.microsoft.com/office/drawing/2014/main" id="{728EF040-E8B9-BB36-BA40-47BE35FCA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49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7</xdr:row>
      <xdr:rowOff>95250</xdr:rowOff>
    </xdr:from>
    <xdr:to>
      <xdr:col>6</xdr:col>
      <xdr:colOff>295275</xdr:colOff>
      <xdr:row>9</xdr:row>
      <xdr:rowOff>161925</xdr:rowOff>
    </xdr:to>
    <xdr:pic>
      <xdr:nvPicPr>
        <xdr:cNvPr id="185432" name="Picture 9" descr="* *SEGUE O ACOMPNHAMENTO DE PIVÔS*">
          <a:extLst>
            <a:ext uri="{FF2B5EF4-FFF2-40B4-BE49-F238E27FC236}">
              <a16:creationId xmlns:a16="http://schemas.microsoft.com/office/drawing/2014/main" id="{E258134F-7AF7-E0EF-8E69-6437E415F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73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9</xdr:row>
      <xdr:rowOff>9525</xdr:rowOff>
    </xdr:from>
    <xdr:to>
      <xdr:col>6</xdr:col>
      <xdr:colOff>295275</xdr:colOff>
      <xdr:row>10</xdr:row>
      <xdr:rowOff>76200</xdr:rowOff>
    </xdr:to>
    <xdr:pic>
      <xdr:nvPicPr>
        <xdr:cNvPr id="185434" name="Picture 11" descr="* *SEGUE O ACOMPNHAMENTO DE PIVÔS*">
          <a:extLst>
            <a:ext uri="{FF2B5EF4-FFF2-40B4-BE49-F238E27FC236}">
              <a16:creationId xmlns:a16="http://schemas.microsoft.com/office/drawing/2014/main" id="{9428D134-B724-B9D6-36BD-9CF52C1B50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8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9</xdr:row>
      <xdr:rowOff>95250</xdr:rowOff>
    </xdr:from>
    <xdr:to>
      <xdr:col>6</xdr:col>
      <xdr:colOff>295275</xdr:colOff>
      <xdr:row>10</xdr:row>
      <xdr:rowOff>161925</xdr:rowOff>
    </xdr:to>
    <xdr:pic>
      <xdr:nvPicPr>
        <xdr:cNvPr id="185436" name="Picture 13" descr="* *SEGUE O ACOMPNHAMENTO DE PIVÔS*">
          <a:extLst>
            <a:ext uri="{FF2B5EF4-FFF2-40B4-BE49-F238E27FC236}">
              <a16:creationId xmlns:a16="http://schemas.microsoft.com/office/drawing/2014/main" id="{F087462D-7CCD-5E57-AC2F-A2B707CC6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10</xdr:row>
      <xdr:rowOff>95250</xdr:rowOff>
    </xdr:from>
    <xdr:to>
      <xdr:col>6</xdr:col>
      <xdr:colOff>295275</xdr:colOff>
      <xdr:row>11</xdr:row>
      <xdr:rowOff>161925</xdr:rowOff>
    </xdr:to>
    <xdr:pic>
      <xdr:nvPicPr>
        <xdr:cNvPr id="185438" name="Picture 15" descr="* *SEGUE O ACOMPNHAMENTO DE PIVÔS*">
          <a:extLst>
            <a:ext uri="{FF2B5EF4-FFF2-40B4-BE49-F238E27FC236}">
              <a16:creationId xmlns:a16="http://schemas.microsoft.com/office/drawing/2014/main" id="{016B5B0F-5048-4745-A832-F97327194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20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11</xdr:row>
      <xdr:rowOff>95250</xdr:rowOff>
    </xdr:from>
    <xdr:to>
      <xdr:col>6</xdr:col>
      <xdr:colOff>295275</xdr:colOff>
      <xdr:row>12</xdr:row>
      <xdr:rowOff>161925</xdr:rowOff>
    </xdr:to>
    <xdr:pic>
      <xdr:nvPicPr>
        <xdr:cNvPr id="185440" name="Picture 17" descr="* *SEGUE O ACOMPNHAMENTO DE PIVÔS*">
          <a:extLst>
            <a:ext uri="{FF2B5EF4-FFF2-40B4-BE49-F238E27FC236}">
              <a16:creationId xmlns:a16="http://schemas.microsoft.com/office/drawing/2014/main" id="{2A20EDE1-685E-CBBC-3F50-D7F44E217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44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12</xdr:row>
      <xdr:rowOff>95250</xdr:rowOff>
    </xdr:from>
    <xdr:to>
      <xdr:col>6</xdr:col>
      <xdr:colOff>295275</xdr:colOff>
      <xdr:row>13</xdr:row>
      <xdr:rowOff>161925</xdr:rowOff>
    </xdr:to>
    <xdr:pic>
      <xdr:nvPicPr>
        <xdr:cNvPr id="185442" name="Picture 19" descr="* *SEGUE O ACOMPNHAMENTO DE PIVÔS*">
          <a:extLst>
            <a:ext uri="{FF2B5EF4-FFF2-40B4-BE49-F238E27FC236}">
              <a16:creationId xmlns:a16="http://schemas.microsoft.com/office/drawing/2014/main" id="{31AFB98F-BB65-435F-C5BA-277F94C8A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68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1057275</xdr:colOff>
      <xdr:row>13</xdr:row>
      <xdr:rowOff>95250</xdr:rowOff>
    </xdr:from>
    <xdr:to>
      <xdr:col>6</xdr:col>
      <xdr:colOff>295275</xdr:colOff>
      <xdr:row>14</xdr:row>
      <xdr:rowOff>171450</xdr:rowOff>
    </xdr:to>
    <xdr:pic>
      <xdr:nvPicPr>
        <xdr:cNvPr id="185444" name="Picture 21" descr="* *SEGUE O ACOMPNHAMENTO DE PIVÔS*">
          <a:extLst>
            <a:ext uri="{FF2B5EF4-FFF2-40B4-BE49-F238E27FC236}">
              <a16:creationId xmlns:a16="http://schemas.microsoft.com/office/drawing/2014/main" id="{B9173906-0678-3A55-95BC-15EB42972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39243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1009650</xdr:colOff>
      <xdr:row>11</xdr:row>
      <xdr:rowOff>95250</xdr:rowOff>
    </xdr:from>
    <xdr:to>
      <xdr:col>6</xdr:col>
      <xdr:colOff>257175</xdr:colOff>
      <xdr:row>12</xdr:row>
      <xdr:rowOff>161925</xdr:rowOff>
    </xdr:to>
    <xdr:pic>
      <xdr:nvPicPr>
        <xdr:cNvPr id="189998" name="Picture 5903" descr="* *SEGUE O ACOMPNHAMENTO DE PIVÔS*">
          <a:extLst>
            <a:ext uri="{FF2B5EF4-FFF2-40B4-BE49-F238E27FC236}">
              <a16:creationId xmlns:a16="http://schemas.microsoft.com/office/drawing/2014/main" id="{52C0CE15-38A7-4B61-3DD3-D5992F71CF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3448050"/>
          <a:ext cx="3143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142875</xdr:colOff>
      <xdr:row>12</xdr:row>
      <xdr:rowOff>190500</xdr:rowOff>
    </xdr:from>
    <xdr:to>
      <xdr:col>6</xdr:col>
      <xdr:colOff>447675</xdr:colOff>
      <xdr:row>14</xdr:row>
      <xdr:rowOff>19050</xdr:rowOff>
    </xdr:to>
    <xdr:pic>
      <xdr:nvPicPr>
        <xdr:cNvPr id="190092" name="Picture 5997" descr="* *SEGUE O ACOMPNHAMENTO DE PIVÔS*">
          <a:extLst>
            <a:ext uri="{FF2B5EF4-FFF2-40B4-BE49-F238E27FC236}">
              <a16:creationId xmlns:a16="http://schemas.microsoft.com/office/drawing/2014/main" id="{CA9BA929-E722-18D8-C0B3-0FED1E42B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378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1009650</xdr:colOff>
      <xdr:row>7</xdr:row>
      <xdr:rowOff>95250</xdr:rowOff>
    </xdr:from>
    <xdr:to>
      <xdr:col>6</xdr:col>
      <xdr:colOff>257175</xdr:colOff>
      <xdr:row>9</xdr:row>
      <xdr:rowOff>161925</xdr:rowOff>
    </xdr:to>
    <xdr:pic>
      <xdr:nvPicPr>
        <xdr:cNvPr id="199524" name="Picture 31298" descr="* *SEGUE O ACOMPNHAMENTO DE PIVÔS*">
          <a:extLst>
            <a:ext uri="{FF2B5EF4-FFF2-40B4-BE49-F238E27FC236}">
              <a16:creationId xmlns:a16="http://schemas.microsoft.com/office/drawing/2014/main" id="{2F1BD5A4-D3DA-254F-DA15-63467D81B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2733675"/>
          <a:ext cx="3143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1062717</xdr:colOff>
      <xdr:row>9</xdr:row>
      <xdr:rowOff>141175</xdr:rowOff>
    </xdr:from>
    <xdr:ext cx="308203" cy="307600"/>
    <xdr:sp macro="" textlink="">
      <xdr:nvSpPr>
        <xdr:cNvPr id="203851" name="AutoShape 39" descr="* *SEGUE O ACOMPNHAMENTO DE PIVÔS*">
          <a:extLst>
            <a:ext uri="{FF2B5EF4-FFF2-40B4-BE49-F238E27FC236}">
              <a16:creationId xmlns:a16="http://schemas.microsoft.com/office/drawing/2014/main" id="{2D6717D6-C30B-2048-B503-63E6EA47531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022488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7" name="AutoShape 39" descr="* *SEGUE O ACOMPNHAMENTO DE PIVÔS*">
          <a:extLst>
            <a:ext uri="{FF2B5EF4-FFF2-40B4-BE49-F238E27FC236}">
              <a16:creationId xmlns:a16="http://schemas.microsoft.com/office/drawing/2014/main" id="{5FC847FC-6373-4918-82AD-511E886F584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8" name="AutoShape 39" descr="* *SEGUE O ACOMPNHAMENTO DE PIVÔS*">
          <a:extLst>
            <a:ext uri="{FF2B5EF4-FFF2-40B4-BE49-F238E27FC236}">
              <a16:creationId xmlns:a16="http://schemas.microsoft.com/office/drawing/2014/main" id="{D30D89F9-AE91-4801-AC6D-12E72545C8E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9" name="AutoShape 39" descr="* *SEGUE O ACOMPNHAMENTO DE PIVÔS*">
          <a:extLst>
            <a:ext uri="{FF2B5EF4-FFF2-40B4-BE49-F238E27FC236}">
              <a16:creationId xmlns:a16="http://schemas.microsoft.com/office/drawing/2014/main" id="{20188AE2-01BF-438C-9E1F-87F5CA9A447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2" name="AutoShape 39" descr="* *SEGUE O ACOMPNHAMENTO DE PIVÔS*">
          <a:extLst>
            <a:ext uri="{FF2B5EF4-FFF2-40B4-BE49-F238E27FC236}">
              <a16:creationId xmlns:a16="http://schemas.microsoft.com/office/drawing/2014/main" id="{59D713F6-A407-42B3-98B3-E4A9062D124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4" name="AutoShape 39" descr="* *SEGUE O ACOMPNHAMENTO DE PIVÔS*">
          <a:extLst>
            <a:ext uri="{FF2B5EF4-FFF2-40B4-BE49-F238E27FC236}">
              <a16:creationId xmlns:a16="http://schemas.microsoft.com/office/drawing/2014/main" id="{1BDA4F37-6C44-4632-A309-F81613EB68C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" name="AutoShape 39" descr="* *SEGUE O ACOMPNHAMENTO DE PIVÔS*">
          <a:extLst>
            <a:ext uri="{FF2B5EF4-FFF2-40B4-BE49-F238E27FC236}">
              <a16:creationId xmlns:a16="http://schemas.microsoft.com/office/drawing/2014/main" id="{DD07A906-9CEA-49A8-A4B8-724F84ECD6E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10</xdr:row>
      <xdr:rowOff>85725</xdr:rowOff>
    </xdr:from>
    <xdr:ext cx="309562" cy="304800"/>
    <xdr:pic>
      <xdr:nvPicPr>
        <xdr:cNvPr id="19" name="Picture 22" descr="* *SEGUE O ACOMPNHAMENTO DE PIVÔS*">
          <a:extLst>
            <a:ext uri="{FF2B5EF4-FFF2-40B4-BE49-F238E27FC236}">
              <a16:creationId xmlns:a16="http://schemas.microsoft.com/office/drawing/2014/main" id="{643FE30C-B89F-4E9B-A8AB-861F872EF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96703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10</xdr:row>
      <xdr:rowOff>81644</xdr:rowOff>
    </xdr:from>
    <xdr:ext cx="301199" cy="304800"/>
    <xdr:sp macro="" textlink="">
      <xdr:nvSpPr>
        <xdr:cNvPr id="20" name="AutoShape 39" descr="* *SEGUE O ACOMPNHAMENTO DE PIVÔS*">
          <a:extLst>
            <a:ext uri="{FF2B5EF4-FFF2-40B4-BE49-F238E27FC236}">
              <a16:creationId xmlns:a16="http://schemas.microsoft.com/office/drawing/2014/main" id="{5459A965-45E9-4686-9AA8-B683D15C5D6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1062717</xdr:colOff>
      <xdr:row>10</xdr:row>
      <xdr:rowOff>141175</xdr:rowOff>
    </xdr:from>
    <xdr:ext cx="308203" cy="307600"/>
    <xdr:sp macro="" textlink="">
      <xdr:nvSpPr>
        <xdr:cNvPr id="23" name="AutoShape 39" descr="* *SEGUE O ACOMPNHAMENTO DE PIVÔS*">
          <a:extLst>
            <a:ext uri="{FF2B5EF4-FFF2-40B4-BE49-F238E27FC236}">
              <a16:creationId xmlns:a16="http://schemas.microsoft.com/office/drawing/2014/main" id="{F9E95EB8-D933-4F5B-A0B2-DD8D1E7F299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022488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25" name="AutoShape 39" descr="* *SEGUE O ACOMPNHAMENTO DE PIVÔS*">
          <a:extLst>
            <a:ext uri="{FF2B5EF4-FFF2-40B4-BE49-F238E27FC236}">
              <a16:creationId xmlns:a16="http://schemas.microsoft.com/office/drawing/2014/main" id="{099C0DEE-AC9E-4FDB-BBD0-52F05572D7F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26" name="AutoShape 39" descr="* *SEGUE O ACOMPNHAMENTO DE PIVÔS*">
          <a:extLst>
            <a:ext uri="{FF2B5EF4-FFF2-40B4-BE49-F238E27FC236}">
              <a16:creationId xmlns:a16="http://schemas.microsoft.com/office/drawing/2014/main" id="{30F42261-D014-4D02-BB48-C3D1DCD2B7A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27" name="AutoShape 39" descr="* *SEGUE O ACOMPNHAMENTO DE PIVÔS*">
          <a:extLst>
            <a:ext uri="{FF2B5EF4-FFF2-40B4-BE49-F238E27FC236}">
              <a16:creationId xmlns:a16="http://schemas.microsoft.com/office/drawing/2014/main" id="{A809FE60-F2BE-4C04-A5FA-1AB516F549B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46" name="AutoShape 39" descr="* *SEGUE O ACOMPNHAMENTO DE PIVÔS*">
          <a:extLst>
            <a:ext uri="{FF2B5EF4-FFF2-40B4-BE49-F238E27FC236}">
              <a16:creationId xmlns:a16="http://schemas.microsoft.com/office/drawing/2014/main" id="{F92A95A7-5734-4DF9-8CB5-9E4C4F5590E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7</xdr:row>
      <xdr:rowOff>85725</xdr:rowOff>
    </xdr:from>
    <xdr:ext cx="309563" cy="304800"/>
    <xdr:pic>
      <xdr:nvPicPr>
        <xdr:cNvPr id="49" name="AutoShape 39" descr="* *SEGUE O ACOMPNHAMENTO DE PIVÔS*">
          <a:extLst>
            <a:ext uri="{FF2B5EF4-FFF2-40B4-BE49-F238E27FC236}">
              <a16:creationId xmlns:a16="http://schemas.microsoft.com/office/drawing/2014/main" id="{447AE85F-D2AB-42AD-82FE-29F1C4449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7</xdr:row>
      <xdr:rowOff>95250</xdr:rowOff>
    </xdr:from>
    <xdr:ext cx="309563" cy="304800"/>
    <xdr:pic>
      <xdr:nvPicPr>
        <xdr:cNvPr id="51" name="Picture 47112" descr="* *SEGUE O ACOMPNHAMENTO DE PIVÔS*">
          <a:extLst>
            <a:ext uri="{FF2B5EF4-FFF2-40B4-BE49-F238E27FC236}">
              <a16:creationId xmlns:a16="http://schemas.microsoft.com/office/drawing/2014/main" id="{FA433971-0A35-45F7-BFCE-823425EFF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53" name="AutoShape 39" descr="* *SEGUE O ACOMPNHAMENTO DE PIVÔS*">
          <a:extLst>
            <a:ext uri="{FF2B5EF4-FFF2-40B4-BE49-F238E27FC236}">
              <a16:creationId xmlns:a16="http://schemas.microsoft.com/office/drawing/2014/main" id="{B8400FF1-8B3D-434D-82E7-C734B03FC71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56" name="AutoShape 39" descr="* *SEGUE O ACOMPNHAMENTO DE PIVÔS*">
          <a:extLst>
            <a:ext uri="{FF2B5EF4-FFF2-40B4-BE49-F238E27FC236}">
              <a16:creationId xmlns:a16="http://schemas.microsoft.com/office/drawing/2014/main" id="{E411B771-6FED-4659-AD05-7B273315FB8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58" name="AutoShape 39" descr="* *SEGUE O ACOMPNHAMENTO DE PIVÔS*">
          <a:extLst>
            <a:ext uri="{FF2B5EF4-FFF2-40B4-BE49-F238E27FC236}">
              <a16:creationId xmlns:a16="http://schemas.microsoft.com/office/drawing/2014/main" id="{96D7B3B6-50D1-49D0-A125-026E34DF39B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62" name="AutoShape 39" descr="* *SEGUE O ACOMPNHAMENTO DE PIVÔS*">
          <a:extLst>
            <a:ext uri="{FF2B5EF4-FFF2-40B4-BE49-F238E27FC236}">
              <a16:creationId xmlns:a16="http://schemas.microsoft.com/office/drawing/2014/main" id="{76A490B5-F25F-4549-8190-52E6FCC1FDB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8</xdr:row>
      <xdr:rowOff>85725</xdr:rowOff>
    </xdr:from>
    <xdr:ext cx="309563" cy="304800"/>
    <xdr:pic>
      <xdr:nvPicPr>
        <xdr:cNvPr id="67648" name="AutoShape 39" descr="* *SEGUE O ACOMPNHAMENTO DE PIVÔS*">
          <a:extLst>
            <a:ext uri="{FF2B5EF4-FFF2-40B4-BE49-F238E27FC236}">
              <a16:creationId xmlns:a16="http://schemas.microsoft.com/office/drawing/2014/main" id="{22AA0473-44FD-4D93-B53E-45B5C417B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8</xdr:row>
      <xdr:rowOff>95250</xdr:rowOff>
    </xdr:from>
    <xdr:ext cx="309563" cy="304800"/>
    <xdr:pic>
      <xdr:nvPicPr>
        <xdr:cNvPr id="67649" name="Picture 47112" descr="* *SEGUE O ACOMPNHAMENTO DE PIVÔS*">
          <a:extLst>
            <a:ext uri="{FF2B5EF4-FFF2-40B4-BE49-F238E27FC236}">
              <a16:creationId xmlns:a16="http://schemas.microsoft.com/office/drawing/2014/main" id="{E64AEB3F-2EA2-4CA0-A824-E311B3D39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50" name="AutoShape 39" descr="* *SEGUE O ACOMPNHAMENTO DE PIVÔS*">
          <a:extLst>
            <a:ext uri="{FF2B5EF4-FFF2-40B4-BE49-F238E27FC236}">
              <a16:creationId xmlns:a16="http://schemas.microsoft.com/office/drawing/2014/main" id="{D851C279-F1DF-4F84-B32A-790E03BD5113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51" name="AutoShape 39" descr="* *SEGUE O ACOMPNHAMENTO DE PIVÔS*">
          <a:extLst>
            <a:ext uri="{FF2B5EF4-FFF2-40B4-BE49-F238E27FC236}">
              <a16:creationId xmlns:a16="http://schemas.microsoft.com/office/drawing/2014/main" id="{AFA05A8E-DCF6-4EC1-9254-60278BAAAF1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52" name="AutoShape 39" descr="* *SEGUE O ACOMPNHAMENTO DE PIVÔS*">
          <a:extLst>
            <a:ext uri="{FF2B5EF4-FFF2-40B4-BE49-F238E27FC236}">
              <a16:creationId xmlns:a16="http://schemas.microsoft.com/office/drawing/2014/main" id="{346D4D77-2FDA-404D-A3CE-3D187DF2589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53" name="AutoShape 39" descr="* *SEGUE O ACOMPNHAMENTO DE PIVÔS*">
          <a:extLst>
            <a:ext uri="{FF2B5EF4-FFF2-40B4-BE49-F238E27FC236}">
              <a16:creationId xmlns:a16="http://schemas.microsoft.com/office/drawing/2014/main" id="{92C3CDA6-0886-4DD3-871A-82B829E8455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9</xdr:row>
      <xdr:rowOff>85725</xdr:rowOff>
    </xdr:from>
    <xdr:ext cx="309563" cy="304800"/>
    <xdr:pic>
      <xdr:nvPicPr>
        <xdr:cNvPr id="67654" name="AutoShape 39" descr="* *SEGUE O ACOMPNHAMENTO DE PIVÔS*">
          <a:extLst>
            <a:ext uri="{FF2B5EF4-FFF2-40B4-BE49-F238E27FC236}">
              <a16:creationId xmlns:a16="http://schemas.microsoft.com/office/drawing/2014/main" id="{611E5844-2BF0-4F49-8DB3-7BA1BA3E9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9</xdr:row>
      <xdr:rowOff>95250</xdr:rowOff>
    </xdr:from>
    <xdr:ext cx="309563" cy="304800"/>
    <xdr:pic>
      <xdr:nvPicPr>
        <xdr:cNvPr id="67655" name="Picture 47112" descr="* *SEGUE O ACOMPNHAMENTO DE PIVÔS*">
          <a:extLst>
            <a:ext uri="{FF2B5EF4-FFF2-40B4-BE49-F238E27FC236}">
              <a16:creationId xmlns:a16="http://schemas.microsoft.com/office/drawing/2014/main" id="{DF23AD68-D8DB-43E7-ACDC-D3717AF52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656" name="AutoShape 39" descr="* *SEGUE O ACOMPNHAMENTO DE PIVÔS*">
          <a:extLst>
            <a:ext uri="{FF2B5EF4-FFF2-40B4-BE49-F238E27FC236}">
              <a16:creationId xmlns:a16="http://schemas.microsoft.com/office/drawing/2014/main" id="{FEB2D6DE-E2CB-420D-9866-B2814B43886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657" name="AutoShape 39" descr="* *SEGUE O ACOMPNHAMENTO DE PIVÔS*">
          <a:extLst>
            <a:ext uri="{FF2B5EF4-FFF2-40B4-BE49-F238E27FC236}">
              <a16:creationId xmlns:a16="http://schemas.microsoft.com/office/drawing/2014/main" id="{430C8423-6FA7-4609-AC21-6D651B891F12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659" name="AutoShape 39" descr="* *SEGUE O ACOMPNHAMENTO DE PIVÔS*">
          <a:extLst>
            <a:ext uri="{FF2B5EF4-FFF2-40B4-BE49-F238E27FC236}">
              <a16:creationId xmlns:a16="http://schemas.microsoft.com/office/drawing/2014/main" id="{54CA216B-3A8B-466E-AA80-74344162F708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660" name="AutoShape 39" descr="* *SEGUE O ACOMPNHAMENTO DE PIVÔS*">
          <a:extLst>
            <a:ext uri="{FF2B5EF4-FFF2-40B4-BE49-F238E27FC236}">
              <a16:creationId xmlns:a16="http://schemas.microsoft.com/office/drawing/2014/main" id="{24A66A21-C471-41C7-BB6D-49EAFAF72C9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10</xdr:row>
      <xdr:rowOff>85725</xdr:rowOff>
    </xdr:from>
    <xdr:ext cx="309563" cy="304800"/>
    <xdr:pic>
      <xdr:nvPicPr>
        <xdr:cNvPr id="67661" name="AutoShape 39" descr="* *SEGUE O ACOMPNHAMENTO DE PIVÔS*">
          <a:extLst>
            <a:ext uri="{FF2B5EF4-FFF2-40B4-BE49-F238E27FC236}">
              <a16:creationId xmlns:a16="http://schemas.microsoft.com/office/drawing/2014/main" id="{B3953751-BA11-4B67-9D10-A716E43922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10</xdr:row>
      <xdr:rowOff>95250</xdr:rowOff>
    </xdr:from>
    <xdr:ext cx="309563" cy="304800"/>
    <xdr:pic>
      <xdr:nvPicPr>
        <xdr:cNvPr id="67662" name="Picture 47112" descr="* *SEGUE O ACOMPNHAMENTO DE PIVÔS*">
          <a:extLst>
            <a:ext uri="{FF2B5EF4-FFF2-40B4-BE49-F238E27FC236}">
              <a16:creationId xmlns:a16="http://schemas.microsoft.com/office/drawing/2014/main" id="{A946FEAD-04AD-4A29-A075-68919AB41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663" name="AutoShape 39" descr="* *SEGUE O ACOMPNHAMENTO DE PIVÔS*">
          <a:extLst>
            <a:ext uri="{FF2B5EF4-FFF2-40B4-BE49-F238E27FC236}">
              <a16:creationId xmlns:a16="http://schemas.microsoft.com/office/drawing/2014/main" id="{E9F78BCF-6FE3-4ADA-85ED-E6185A1A0168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664" name="AutoShape 39" descr="* *SEGUE O ACOMPNHAMENTO DE PIVÔS*">
          <a:extLst>
            <a:ext uri="{FF2B5EF4-FFF2-40B4-BE49-F238E27FC236}">
              <a16:creationId xmlns:a16="http://schemas.microsoft.com/office/drawing/2014/main" id="{FECD39EE-C428-4EE7-B276-98B390641AC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665" name="AutoShape 39" descr="* *SEGUE O ACOMPNHAMENTO DE PIVÔS*">
          <a:extLst>
            <a:ext uri="{FF2B5EF4-FFF2-40B4-BE49-F238E27FC236}">
              <a16:creationId xmlns:a16="http://schemas.microsoft.com/office/drawing/2014/main" id="{BDF86E8A-72B7-415F-861F-8CB054CED7C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666" name="AutoShape 39" descr="* *SEGUE O ACOMPNHAMENTO DE PIVÔS*">
          <a:extLst>
            <a:ext uri="{FF2B5EF4-FFF2-40B4-BE49-F238E27FC236}">
              <a16:creationId xmlns:a16="http://schemas.microsoft.com/office/drawing/2014/main" id="{E23D2C4E-F051-47F2-8377-096C24C1747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11</xdr:row>
      <xdr:rowOff>85725</xdr:rowOff>
    </xdr:from>
    <xdr:ext cx="309563" cy="304800"/>
    <xdr:pic>
      <xdr:nvPicPr>
        <xdr:cNvPr id="67667" name="AutoShape 39" descr="* *SEGUE O ACOMPNHAMENTO DE PIVÔS*">
          <a:extLst>
            <a:ext uri="{FF2B5EF4-FFF2-40B4-BE49-F238E27FC236}">
              <a16:creationId xmlns:a16="http://schemas.microsoft.com/office/drawing/2014/main" id="{9ABE67A9-7134-48DD-84EB-09E48FDBB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11</xdr:row>
      <xdr:rowOff>95250</xdr:rowOff>
    </xdr:from>
    <xdr:ext cx="309563" cy="304800"/>
    <xdr:pic>
      <xdr:nvPicPr>
        <xdr:cNvPr id="67668" name="Picture 47112" descr="* *SEGUE O ACOMPNHAMENTO DE PIVÔS*">
          <a:extLst>
            <a:ext uri="{FF2B5EF4-FFF2-40B4-BE49-F238E27FC236}">
              <a16:creationId xmlns:a16="http://schemas.microsoft.com/office/drawing/2014/main" id="{3177B6B8-91AB-40F4-9A51-D737BE5C2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7669" name="AutoShape 39" descr="* *SEGUE O ACOMPNHAMENTO DE PIVÔS*">
          <a:extLst>
            <a:ext uri="{FF2B5EF4-FFF2-40B4-BE49-F238E27FC236}">
              <a16:creationId xmlns:a16="http://schemas.microsoft.com/office/drawing/2014/main" id="{B0982C47-F583-4071-9536-F3772CC035AE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7670" name="AutoShape 39" descr="* *SEGUE O ACOMPNHAMENTO DE PIVÔS*">
          <a:extLst>
            <a:ext uri="{FF2B5EF4-FFF2-40B4-BE49-F238E27FC236}">
              <a16:creationId xmlns:a16="http://schemas.microsoft.com/office/drawing/2014/main" id="{6B408C3C-1498-4FBC-8DF5-FEFA4FE2D2C9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7671" name="AutoShape 39" descr="* *SEGUE O ACOMPNHAMENTO DE PIVÔS*">
          <a:extLst>
            <a:ext uri="{FF2B5EF4-FFF2-40B4-BE49-F238E27FC236}">
              <a16:creationId xmlns:a16="http://schemas.microsoft.com/office/drawing/2014/main" id="{B9B268F4-4BE0-41D5-883E-8AE7AFC99AD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7672" name="AutoShape 39" descr="* *SEGUE O ACOMPNHAMENTO DE PIVÔS*">
          <a:extLst>
            <a:ext uri="{FF2B5EF4-FFF2-40B4-BE49-F238E27FC236}">
              <a16:creationId xmlns:a16="http://schemas.microsoft.com/office/drawing/2014/main" id="{9ABC17EA-BE22-4241-B04A-FE5DBB867F5C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12</xdr:row>
      <xdr:rowOff>85725</xdr:rowOff>
    </xdr:from>
    <xdr:ext cx="309563" cy="304800"/>
    <xdr:pic>
      <xdr:nvPicPr>
        <xdr:cNvPr id="67673" name="AutoShape 39" descr="* *SEGUE O ACOMPNHAMENTO DE PIVÔS*">
          <a:extLst>
            <a:ext uri="{FF2B5EF4-FFF2-40B4-BE49-F238E27FC236}">
              <a16:creationId xmlns:a16="http://schemas.microsoft.com/office/drawing/2014/main" id="{0DD190AA-1D19-4031-B655-4672762B3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12</xdr:row>
      <xdr:rowOff>95250</xdr:rowOff>
    </xdr:from>
    <xdr:ext cx="309563" cy="304800"/>
    <xdr:pic>
      <xdr:nvPicPr>
        <xdr:cNvPr id="67674" name="Picture 47112" descr="* *SEGUE O ACOMPNHAMENTO DE PIVÔS*">
          <a:extLst>
            <a:ext uri="{FF2B5EF4-FFF2-40B4-BE49-F238E27FC236}">
              <a16:creationId xmlns:a16="http://schemas.microsoft.com/office/drawing/2014/main" id="{CAD42E1D-A0E1-42DD-9839-B149BB138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67675" name="AutoShape 39" descr="* *SEGUE O ACOMPNHAMENTO DE PIVÔS*">
          <a:extLst>
            <a:ext uri="{FF2B5EF4-FFF2-40B4-BE49-F238E27FC236}">
              <a16:creationId xmlns:a16="http://schemas.microsoft.com/office/drawing/2014/main" id="{4578C46C-237D-460D-89AD-33F696E3222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67676" name="AutoShape 39" descr="* *SEGUE O ACOMPNHAMENTO DE PIVÔS*">
          <a:extLst>
            <a:ext uri="{FF2B5EF4-FFF2-40B4-BE49-F238E27FC236}">
              <a16:creationId xmlns:a16="http://schemas.microsoft.com/office/drawing/2014/main" id="{738C7CA3-D204-4B63-83DB-4F88BAFE5B3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67677" name="AutoShape 39" descr="* *SEGUE O ACOMPNHAMENTO DE PIVÔS*">
          <a:extLst>
            <a:ext uri="{FF2B5EF4-FFF2-40B4-BE49-F238E27FC236}">
              <a16:creationId xmlns:a16="http://schemas.microsoft.com/office/drawing/2014/main" id="{34D250D2-3EE4-4488-B2DB-543B7046F64D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13</xdr:row>
      <xdr:rowOff>81644</xdr:rowOff>
    </xdr:from>
    <xdr:ext cx="308203" cy="307600"/>
    <xdr:sp macro="" textlink="">
      <xdr:nvSpPr>
        <xdr:cNvPr id="67678" name="AutoShape 39" descr="* *SEGUE O ACOMPNHAMENTO DE PIVÔS*">
          <a:extLst>
            <a:ext uri="{FF2B5EF4-FFF2-40B4-BE49-F238E27FC236}">
              <a16:creationId xmlns:a16="http://schemas.microsoft.com/office/drawing/2014/main" id="{78E9B648-65BA-4ADC-A723-76B1EBD7710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13</xdr:row>
      <xdr:rowOff>85725</xdr:rowOff>
    </xdr:from>
    <xdr:ext cx="309563" cy="304800"/>
    <xdr:pic>
      <xdr:nvPicPr>
        <xdr:cNvPr id="67679" name="AutoShape 39" descr="* *SEGUE O ACOMPNHAMENTO DE PIVÔS*">
          <a:extLst>
            <a:ext uri="{FF2B5EF4-FFF2-40B4-BE49-F238E27FC236}">
              <a16:creationId xmlns:a16="http://schemas.microsoft.com/office/drawing/2014/main" id="{E0C0EAAB-6257-407E-A042-65D247FAF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13</xdr:row>
      <xdr:rowOff>95250</xdr:rowOff>
    </xdr:from>
    <xdr:ext cx="309563" cy="304800"/>
    <xdr:pic>
      <xdr:nvPicPr>
        <xdr:cNvPr id="67680" name="Picture 47112" descr="* *SEGUE O ACOMPNHAMENTO DE PIVÔS*">
          <a:extLst>
            <a:ext uri="{FF2B5EF4-FFF2-40B4-BE49-F238E27FC236}">
              <a16:creationId xmlns:a16="http://schemas.microsoft.com/office/drawing/2014/main" id="{094A81A2-CB70-4118-A398-D180816A6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67681" name="AutoShape 39" descr="* *SEGUE O ACOMPNHAMENTO DE PIVÔS*">
          <a:extLst>
            <a:ext uri="{FF2B5EF4-FFF2-40B4-BE49-F238E27FC236}">
              <a16:creationId xmlns:a16="http://schemas.microsoft.com/office/drawing/2014/main" id="{910843AD-B26A-44D2-BBE8-E68A169C987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67682" name="AutoShape 39" descr="* *SEGUE O ACOMPNHAMENTO DE PIVÔS*">
          <a:extLst>
            <a:ext uri="{FF2B5EF4-FFF2-40B4-BE49-F238E27FC236}">
              <a16:creationId xmlns:a16="http://schemas.microsoft.com/office/drawing/2014/main" id="{BEDDAB5D-A1CD-42FD-A0BF-9363A90D022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67683" name="AutoShape 39" descr="* *SEGUE O ACOMPNHAMENTO DE PIVÔS*">
          <a:extLst>
            <a:ext uri="{FF2B5EF4-FFF2-40B4-BE49-F238E27FC236}">
              <a16:creationId xmlns:a16="http://schemas.microsoft.com/office/drawing/2014/main" id="{CA120B5A-9954-4A48-9323-666075D85DF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7</xdr:row>
      <xdr:rowOff>81644</xdr:rowOff>
    </xdr:from>
    <xdr:ext cx="308203" cy="307600"/>
    <xdr:sp macro="" textlink="">
      <xdr:nvSpPr>
        <xdr:cNvPr id="67684" name="AutoShape 39" descr="* *SEGUE O ACOMPNHAMENTO DE PIVÔS*">
          <a:extLst>
            <a:ext uri="{FF2B5EF4-FFF2-40B4-BE49-F238E27FC236}">
              <a16:creationId xmlns:a16="http://schemas.microsoft.com/office/drawing/2014/main" id="{442E7AD1-872E-4427-800E-C39C66424372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7</xdr:row>
      <xdr:rowOff>85725</xdr:rowOff>
    </xdr:from>
    <xdr:ext cx="309563" cy="304800"/>
    <xdr:pic>
      <xdr:nvPicPr>
        <xdr:cNvPr id="67685" name="AutoShape 39" descr="* *SEGUE O ACOMPNHAMENTO DE PIVÔS*">
          <a:extLst>
            <a:ext uri="{FF2B5EF4-FFF2-40B4-BE49-F238E27FC236}">
              <a16:creationId xmlns:a16="http://schemas.microsoft.com/office/drawing/2014/main" id="{64E244CB-D600-4092-A626-2CEE1B856D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7</xdr:row>
      <xdr:rowOff>95250</xdr:rowOff>
    </xdr:from>
    <xdr:ext cx="309563" cy="304800"/>
    <xdr:pic>
      <xdr:nvPicPr>
        <xdr:cNvPr id="67686" name="Picture 47112" descr="* *SEGUE O ACOMPNHAMENTO DE PIVÔS*">
          <a:extLst>
            <a:ext uri="{FF2B5EF4-FFF2-40B4-BE49-F238E27FC236}">
              <a16:creationId xmlns:a16="http://schemas.microsoft.com/office/drawing/2014/main" id="{D837D477-D8A9-4081-83D3-9FCA1DB6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67687" name="AutoShape 39" descr="* *SEGUE O ACOMPNHAMENTO DE PIVÔS*">
          <a:extLst>
            <a:ext uri="{FF2B5EF4-FFF2-40B4-BE49-F238E27FC236}">
              <a16:creationId xmlns:a16="http://schemas.microsoft.com/office/drawing/2014/main" id="{E6502AF8-0156-45AB-9949-76B276D630D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67688" name="AutoShape 39" descr="* *SEGUE O ACOMPNHAMENTO DE PIVÔS*">
          <a:extLst>
            <a:ext uri="{FF2B5EF4-FFF2-40B4-BE49-F238E27FC236}">
              <a16:creationId xmlns:a16="http://schemas.microsoft.com/office/drawing/2014/main" id="{D52B668A-23A7-4BCE-B2A5-0AD0AB1B8EB3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67689" name="AutoShape 39" descr="* *SEGUE O ACOMPNHAMENTO DE PIVÔS*">
          <a:extLst>
            <a:ext uri="{FF2B5EF4-FFF2-40B4-BE49-F238E27FC236}">
              <a16:creationId xmlns:a16="http://schemas.microsoft.com/office/drawing/2014/main" id="{58AB80AB-94A1-49DF-B6B6-9451891D99B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8</xdr:row>
      <xdr:rowOff>81644</xdr:rowOff>
    </xdr:from>
    <xdr:ext cx="308203" cy="307600"/>
    <xdr:sp macro="" textlink="">
      <xdr:nvSpPr>
        <xdr:cNvPr id="67690" name="AutoShape 39" descr="* *SEGUE O ACOMPNHAMENTO DE PIVÔS*">
          <a:extLst>
            <a:ext uri="{FF2B5EF4-FFF2-40B4-BE49-F238E27FC236}">
              <a16:creationId xmlns:a16="http://schemas.microsoft.com/office/drawing/2014/main" id="{8F6CE8E3-CA1B-4EED-AD83-6006D54ABE2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8</xdr:row>
      <xdr:rowOff>85725</xdr:rowOff>
    </xdr:from>
    <xdr:ext cx="309563" cy="304800"/>
    <xdr:pic>
      <xdr:nvPicPr>
        <xdr:cNvPr id="67691" name="AutoShape 39" descr="* *SEGUE O ACOMPNHAMENTO DE PIVÔS*">
          <a:extLst>
            <a:ext uri="{FF2B5EF4-FFF2-40B4-BE49-F238E27FC236}">
              <a16:creationId xmlns:a16="http://schemas.microsoft.com/office/drawing/2014/main" id="{B15724EE-621F-42F7-AB02-8DC7D3C52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8</xdr:row>
      <xdr:rowOff>95250</xdr:rowOff>
    </xdr:from>
    <xdr:ext cx="309563" cy="304800"/>
    <xdr:pic>
      <xdr:nvPicPr>
        <xdr:cNvPr id="67692" name="Picture 47112" descr="* *SEGUE O ACOMPNHAMENTO DE PIVÔS*">
          <a:extLst>
            <a:ext uri="{FF2B5EF4-FFF2-40B4-BE49-F238E27FC236}">
              <a16:creationId xmlns:a16="http://schemas.microsoft.com/office/drawing/2014/main" id="{833D7755-4900-4AE0-B397-8D4935786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93" name="AutoShape 39" descr="* *SEGUE O ACOMPNHAMENTO DE PIVÔS*">
          <a:extLst>
            <a:ext uri="{FF2B5EF4-FFF2-40B4-BE49-F238E27FC236}">
              <a16:creationId xmlns:a16="http://schemas.microsoft.com/office/drawing/2014/main" id="{5A3E7ACF-3E25-4704-82E3-286E9C89BC68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94" name="AutoShape 39" descr="* *SEGUE O ACOMPNHAMENTO DE PIVÔS*">
          <a:extLst>
            <a:ext uri="{FF2B5EF4-FFF2-40B4-BE49-F238E27FC236}">
              <a16:creationId xmlns:a16="http://schemas.microsoft.com/office/drawing/2014/main" id="{DEF85B84-8685-4701-B906-57301A3C1E16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95" name="AutoShape 39" descr="* *SEGUE O ACOMPNHAMENTO DE PIVÔS*">
          <a:extLst>
            <a:ext uri="{FF2B5EF4-FFF2-40B4-BE49-F238E27FC236}">
              <a16:creationId xmlns:a16="http://schemas.microsoft.com/office/drawing/2014/main" id="{92966D42-27D6-4284-AB7A-CABE0BB2385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9</xdr:row>
      <xdr:rowOff>81644</xdr:rowOff>
    </xdr:from>
    <xdr:ext cx="308203" cy="307600"/>
    <xdr:sp macro="" textlink="">
      <xdr:nvSpPr>
        <xdr:cNvPr id="67696" name="AutoShape 39" descr="* *SEGUE O ACOMPNHAMENTO DE PIVÔS*">
          <a:extLst>
            <a:ext uri="{FF2B5EF4-FFF2-40B4-BE49-F238E27FC236}">
              <a16:creationId xmlns:a16="http://schemas.microsoft.com/office/drawing/2014/main" id="{77D5A7B2-B497-48F4-99CC-E72EBD79094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9</xdr:row>
      <xdr:rowOff>85725</xdr:rowOff>
    </xdr:from>
    <xdr:ext cx="309563" cy="304800"/>
    <xdr:pic>
      <xdr:nvPicPr>
        <xdr:cNvPr id="67697" name="AutoShape 39" descr="* *SEGUE O ACOMPNHAMENTO DE PIVÔS*">
          <a:extLst>
            <a:ext uri="{FF2B5EF4-FFF2-40B4-BE49-F238E27FC236}">
              <a16:creationId xmlns:a16="http://schemas.microsoft.com/office/drawing/2014/main" id="{9705B088-C188-43B0-BF55-C09FA08E2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9</xdr:row>
      <xdr:rowOff>95250</xdr:rowOff>
    </xdr:from>
    <xdr:ext cx="309563" cy="304800"/>
    <xdr:pic>
      <xdr:nvPicPr>
        <xdr:cNvPr id="67698" name="Picture 47112" descr="* *SEGUE O ACOMPNHAMENTO DE PIVÔS*">
          <a:extLst>
            <a:ext uri="{FF2B5EF4-FFF2-40B4-BE49-F238E27FC236}">
              <a16:creationId xmlns:a16="http://schemas.microsoft.com/office/drawing/2014/main" id="{ABBF3661-285A-4345-8955-EC301EB3D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699" name="AutoShape 39" descr="* *SEGUE O ACOMPNHAMENTO DE PIVÔS*">
          <a:extLst>
            <a:ext uri="{FF2B5EF4-FFF2-40B4-BE49-F238E27FC236}">
              <a16:creationId xmlns:a16="http://schemas.microsoft.com/office/drawing/2014/main" id="{EDE9BD9A-7099-45C8-B93E-920DB59C6ACB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700" name="AutoShape 39" descr="* *SEGUE O ACOMPNHAMENTO DE PIVÔS*">
          <a:extLst>
            <a:ext uri="{FF2B5EF4-FFF2-40B4-BE49-F238E27FC236}">
              <a16:creationId xmlns:a16="http://schemas.microsoft.com/office/drawing/2014/main" id="{AAEBBB0B-8AA9-4A02-A0CB-A8DB08BD37B1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701" name="AutoShape 39" descr="* *SEGUE O ACOMPNHAMENTO DE PIVÔS*">
          <a:extLst>
            <a:ext uri="{FF2B5EF4-FFF2-40B4-BE49-F238E27FC236}">
              <a16:creationId xmlns:a16="http://schemas.microsoft.com/office/drawing/2014/main" id="{78670EDB-4189-48F0-A58D-734570A9EBA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10</xdr:row>
      <xdr:rowOff>81644</xdr:rowOff>
    </xdr:from>
    <xdr:ext cx="308203" cy="307600"/>
    <xdr:sp macro="" textlink="">
      <xdr:nvSpPr>
        <xdr:cNvPr id="67702" name="AutoShape 39" descr="* *SEGUE O ACOMPNHAMENTO DE PIVÔS*">
          <a:extLst>
            <a:ext uri="{FF2B5EF4-FFF2-40B4-BE49-F238E27FC236}">
              <a16:creationId xmlns:a16="http://schemas.microsoft.com/office/drawing/2014/main" id="{137D7A43-00C4-407D-AF8D-36C96BE3967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10</xdr:row>
      <xdr:rowOff>85725</xdr:rowOff>
    </xdr:from>
    <xdr:ext cx="309563" cy="304800"/>
    <xdr:pic>
      <xdr:nvPicPr>
        <xdr:cNvPr id="67703" name="AutoShape 39" descr="* *SEGUE O ACOMPNHAMENTO DE PIVÔS*">
          <a:extLst>
            <a:ext uri="{FF2B5EF4-FFF2-40B4-BE49-F238E27FC236}">
              <a16:creationId xmlns:a16="http://schemas.microsoft.com/office/drawing/2014/main" id="{BC07FA91-F917-4222-9ED5-BD1D9C630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10</xdr:row>
      <xdr:rowOff>95250</xdr:rowOff>
    </xdr:from>
    <xdr:ext cx="309563" cy="304800"/>
    <xdr:pic>
      <xdr:nvPicPr>
        <xdr:cNvPr id="67704" name="Picture 47112" descr="* *SEGUE O ACOMPNHAMENTO DE PIVÔS*">
          <a:extLst>
            <a:ext uri="{FF2B5EF4-FFF2-40B4-BE49-F238E27FC236}">
              <a16:creationId xmlns:a16="http://schemas.microsoft.com/office/drawing/2014/main" id="{69FCA1A1-9EC9-4AA9-ACF3-11EFC368B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705" name="AutoShape 39" descr="* *SEGUE O ACOMPNHAMENTO DE PIVÔS*">
          <a:extLst>
            <a:ext uri="{FF2B5EF4-FFF2-40B4-BE49-F238E27FC236}">
              <a16:creationId xmlns:a16="http://schemas.microsoft.com/office/drawing/2014/main" id="{0E95BE3C-D585-4C18-B1C6-9F0EDBD6A177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706" name="AutoShape 39" descr="* *SEGUE O ACOMPNHAMENTO DE PIVÔS*">
          <a:extLst>
            <a:ext uri="{FF2B5EF4-FFF2-40B4-BE49-F238E27FC236}">
              <a16:creationId xmlns:a16="http://schemas.microsoft.com/office/drawing/2014/main" id="{7C566748-D452-46D5-A955-D84C5268C12A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707" name="AutoShape 39" descr="* *SEGUE O ACOMPNHAMENTO DE PIVÔS*">
          <a:extLst>
            <a:ext uri="{FF2B5EF4-FFF2-40B4-BE49-F238E27FC236}">
              <a16:creationId xmlns:a16="http://schemas.microsoft.com/office/drawing/2014/main" id="{9E9FC373-863C-40D7-8F96-BD7AC3B25310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11</xdr:row>
      <xdr:rowOff>81644</xdr:rowOff>
    </xdr:from>
    <xdr:ext cx="308203" cy="307600"/>
    <xdr:sp macro="" textlink="">
      <xdr:nvSpPr>
        <xdr:cNvPr id="67708" name="AutoShape 39" descr="* *SEGUE O ACOMPNHAMENTO DE PIVÔS*">
          <a:extLst>
            <a:ext uri="{FF2B5EF4-FFF2-40B4-BE49-F238E27FC236}">
              <a16:creationId xmlns:a16="http://schemas.microsoft.com/office/drawing/2014/main" id="{09478DD9-24AD-4A00-A150-EC6A65132B0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11</xdr:row>
      <xdr:rowOff>85725</xdr:rowOff>
    </xdr:from>
    <xdr:ext cx="309563" cy="304800"/>
    <xdr:pic>
      <xdr:nvPicPr>
        <xdr:cNvPr id="67709" name="AutoShape 39" descr="* *SEGUE O ACOMPNHAMENTO DE PIVÔS*">
          <a:extLst>
            <a:ext uri="{FF2B5EF4-FFF2-40B4-BE49-F238E27FC236}">
              <a16:creationId xmlns:a16="http://schemas.microsoft.com/office/drawing/2014/main" id="{47327096-5FAA-4E83-B549-333E3F90E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11</xdr:row>
      <xdr:rowOff>95250</xdr:rowOff>
    </xdr:from>
    <xdr:ext cx="309563" cy="304800"/>
    <xdr:pic>
      <xdr:nvPicPr>
        <xdr:cNvPr id="67710" name="Picture 47112" descr="* *SEGUE O ACOMPNHAMENTO DE PIVÔS*">
          <a:extLst>
            <a:ext uri="{FF2B5EF4-FFF2-40B4-BE49-F238E27FC236}">
              <a16:creationId xmlns:a16="http://schemas.microsoft.com/office/drawing/2014/main" id="{7B921BA1-EFF7-4A7F-B16F-06D89AD375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7711" name="AutoShape 39" descr="* *SEGUE O ACOMPNHAMENTO DE PIVÔS*">
          <a:extLst>
            <a:ext uri="{FF2B5EF4-FFF2-40B4-BE49-F238E27FC236}">
              <a16:creationId xmlns:a16="http://schemas.microsoft.com/office/drawing/2014/main" id="{73CF2B67-37DB-4B14-9E6A-6F952FE980A4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7" name="AutoShape 39" descr="* *SEGUE O ACOMPNHAMENTO DE PIVÔS*">
          <a:extLst>
            <a:ext uri="{FF2B5EF4-FFF2-40B4-BE49-F238E27FC236}">
              <a16:creationId xmlns:a16="http://schemas.microsoft.com/office/drawing/2014/main" id="{3D913FF6-81FB-447F-8A27-413768DC4D15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68" name="AutoShape 39" descr="* *SEGUE O ACOMPNHAMENTO DE PIVÔS*">
          <a:extLst>
            <a:ext uri="{FF2B5EF4-FFF2-40B4-BE49-F238E27FC236}">
              <a16:creationId xmlns:a16="http://schemas.microsoft.com/office/drawing/2014/main" id="{8C6E93C3-393E-496D-8BB1-580B8C9705FE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1224642</xdr:colOff>
      <xdr:row>12</xdr:row>
      <xdr:rowOff>81644</xdr:rowOff>
    </xdr:from>
    <xdr:ext cx="308203" cy="307600"/>
    <xdr:sp macro="" textlink="">
      <xdr:nvSpPr>
        <xdr:cNvPr id="70" name="AutoShape 39" descr="* *SEGUE O ACOMPNHAMENTO DE PIVÔS*">
          <a:extLst>
            <a:ext uri="{FF2B5EF4-FFF2-40B4-BE49-F238E27FC236}">
              <a16:creationId xmlns:a16="http://schemas.microsoft.com/office/drawing/2014/main" id="{CDF14FDE-2832-4FCF-A330-D34543284F4E}"/>
            </a:ext>
          </a:extLst>
        </xdr:cNvPr>
        <xdr:cNvSpPr>
          <a:spLocks noChangeAspect="1" noChangeArrowheads="1"/>
        </xdr:cNvSpPr>
      </xdr:nvSpPr>
      <xdr:spPr bwMode="auto">
        <a:xfrm>
          <a:off x="4074998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1057275</xdr:colOff>
      <xdr:row>12</xdr:row>
      <xdr:rowOff>85725</xdr:rowOff>
    </xdr:from>
    <xdr:ext cx="309563" cy="304800"/>
    <xdr:pic>
      <xdr:nvPicPr>
        <xdr:cNvPr id="72" name="AutoShape 39" descr="* *SEGUE O ACOMPNHAMENTO DE PIVÔS*">
          <a:extLst>
            <a:ext uri="{FF2B5EF4-FFF2-40B4-BE49-F238E27FC236}">
              <a16:creationId xmlns:a16="http://schemas.microsoft.com/office/drawing/2014/main" id="{EC82C402-63FE-4A66-885C-340A0A2AA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490788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1057275</xdr:colOff>
      <xdr:row>12</xdr:row>
      <xdr:rowOff>95250</xdr:rowOff>
    </xdr:from>
    <xdr:ext cx="309563" cy="304800"/>
    <xdr:pic>
      <xdr:nvPicPr>
        <xdr:cNvPr id="77" name="Picture 47112" descr="* *SEGUE O ACOMPNHAMENTO DE PIVÔS*">
          <a:extLst>
            <a:ext uri="{FF2B5EF4-FFF2-40B4-BE49-F238E27FC236}">
              <a16:creationId xmlns:a16="http://schemas.microsoft.com/office/drawing/2014/main" id="{E37C0D9E-5CE2-40CC-9D14-6C2F1D85C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9556" y="2500313"/>
          <a:ext cx="30956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78" name="AutoShape 39" descr="* *SEGUE O ACOMPNHAMENTO DE PIVÔS*">
          <a:extLst>
            <a:ext uri="{FF2B5EF4-FFF2-40B4-BE49-F238E27FC236}">
              <a16:creationId xmlns:a16="http://schemas.microsoft.com/office/drawing/2014/main" id="{62C3FC83-758D-4250-90B9-B1927FBDB59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79" name="AutoShape 39" descr="* *SEGUE O ACOMPNHAMENTO DE PIVÔS*">
          <a:extLst>
            <a:ext uri="{FF2B5EF4-FFF2-40B4-BE49-F238E27FC236}">
              <a16:creationId xmlns:a16="http://schemas.microsoft.com/office/drawing/2014/main" id="{8DA079E1-AFAE-43A0-9C0D-4B9B458C516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81" name="AutoShape 39" descr="* *SEGUE O ACOMPNHAMENTO DE PIVÔS*">
          <a:extLst>
            <a:ext uri="{FF2B5EF4-FFF2-40B4-BE49-F238E27FC236}">
              <a16:creationId xmlns:a16="http://schemas.microsoft.com/office/drawing/2014/main" id="{7F8B5DE4-93C4-4EEA-9209-6E28CAB2960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84" name="AutoShape 39" descr="* *SEGUE O ACOMPNHAMENTO DE PIVÔS*">
          <a:extLst>
            <a:ext uri="{FF2B5EF4-FFF2-40B4-BE49-F238E27FC236}">
              <a16:creationId xmlns:a16="http://schemas.microsoft.com/office/drawing/2014/main" id="{FA77E174-AC5E-44D4-BE51-6B0CC01319D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86" name="AutoShape 39" descr="* *SEGUE O ACOMPNHAMENTO DE PIVÔS*">
          <a:extLst>
            <a:ext uri="{FF2B5EF4-FFF2-40B4-BE49-F238E27FC236}">
              <a16:creationId xmlns:a16="http://schemas.microsoft.com/office/drawing/2014/main" id="{8DAD96D6-1789-4B6E-9FAF-34646C8B4ED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88" name="AutoShape 39" descr="* *SEGUE O ACOMPNHAMENTO DE PIVÔS*">
          <a:extLst>
            <a:ext uri="{FF2B5EF4-FFF2-40B4-BE49-F238E27FC236}">
              <a16:creationId xmlns:a16="http://schemas.microsoft.com/office/drawing/2014/main" id="{1E26E6F0-800C-4796-8C77-A9B72C139BB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90" name="AutoShape 39" descr="* *SEGUE O ACOMPNHAMENTO DE PIVÔS*">
          <a:extLst>
            <a:ext uri="{FF2B5EF4-FFF2-40B4-BE49-F238E27FC236}">
              <a16:creationId xmlns:a16="http://schemas.microsoft.com/office/drawing/2014/main" id="{8423F208-DEA4-4688-B64A-A8B2D3FCE57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92" name="AutoShape 39" descr="* *SEGUE O ACOMPNHAMENTO DE PIVÔS*">
          <a:extLst>
            <a:ext uri="{FF2B5EF4-FFF2-40B4-BE49-F238E27FC236}">
              <a16:creationId xmlns:a16="http://schemas.microsoft.com/office/drawing/2014/main" id="{24CD7E4E-7924-4850-8741-FCD72CB4F0E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94" name="AutoShape 39" descr="* *SEGUE O ACOMPNHAMENTO DE PIVÔS*">
          <a:extLst>
            <a:ext uri="{FF2B5EF4-FFF2-40B4-BE49-F238E27FC236}">
              <a16:creationId xmlns:a16="http://schemas.microsoft.com/office/drawing/2014/main" id="{312F4CE1-8958-45DA-8B53-50C69F026F5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96" name="AutoShape 39" descr="* *SEGUE O ACOMPNHAMENTO DE PIVÔS*">
          <a:extLst>
            <a:ext uri="{FF2B5EF4-FFF2-40B4-BE49-F238E27FC236}">
              <a16:creationId xmlns:a16="http://schemas.microsoft.com/office/drawing/2014/main" id="{56916029-B03C-40BC-86E8-48B9D278192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98" name="AutoShape 39" descr="* *SEGUE O ACOMPNHAMENTO DE PIVÔS*">
          <a:extLst>
            <a:ext uri="{FF2B5EF4-FFF2-40B4-BE49-F238E27FC236}">
              <a16:creationId xmlns:a16="http://schemas.microsoft.com/office/drawing/2014/main" id="{7304AF2F-F155-4442-83E6-F1B2AEAC1DD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99" name="AutoShape 39" descr="* *SEGUE O ACOMPNHAMENTO DE PIVÔS*">
          <a:extLst>
            <a:ext uri="{FF2B5EF4-FFF2-40B4-BE49-F238E27FC236}">
              <a16:creationId xmlns:a16="http://schemas.microsoft.com/office/drawing/2014/main" id="{2F194100-3A91-4F40-8321-C0AC1A0C744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100" name="AutoShape 39" descr="* *SEGUE O ACOMPNHAMENTO DE PIVÔS*">
          <a:extLst>
            <a:ext uri="{FF2B5EF4-FFF2-40B4-BE49-F238E27FC236}">
              <a16:creationId xmlns:a16="http://schemas.microsoft.com/office/drawing/2014/main" id="{E1001B64-FCF3-46BF-A21D-7A3FECED7DA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01" name="AutoShape 39" descr="* *SEGUE O ACOMPNHAMENTO DE PIVÔS*">
          <a:extLst>
            <a:ext uri="{FF2B5EF4-FFF2-40B4-BE49-F238E27FC236}">
              <a16:creationId xmlns:a16="http://schemas.microsoft.com/office/drawing/2014/main" id="{F42C3F60-6B6C-443D-81A3-2B875920F73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02" name="AutoShape 39" descr="* *SEGUE O ACOMPNHAMENTO DE PIVÔS*">
          <a:extLst>
            <a:ext uri="{FF2B5EF4-FFF2-40B4-BE49-F238E27FC236}">
              <a16:creationId xmlns:a16="http://schemas.microsoft.com/office/drawing/2014/main" id="{5F94CE75-C875-434F-AEFB-F06E59CAEBE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04" name="AutoShape 39" descr="* *SEGUE O ACOMPNHAMENTO DE PIVÔS*">
          <a:extLst>
            <a:ext uri="{FF2B5EF4-FFF2-40B4-BE49-F238E27FC236}">
              <a16:creationId xmlns:a16="http://schemas.microsoft.com/office/drawing/2014/main" id="{A37AA867-ABF4-4CCB-87B4-81D33765B45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05" name="AutoShape 39" descr="* *SEGUE O ACOMPNHAMENTO DE PIVÔS*">
          <a:extLst>
            <a:ext uri="{FF2B5EF4-FFF2-40B4-BE49-F238E27FC236}">
              <a16:creationId xmlns:a16="http://schemas.microsoft.com/office/drawing/2014/main" id="{77AD93C9-51E9-4CAA-8EA5-3FE8DC48758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06" name="AutoShape 39" descr="* *SEGUE O ACOMPNHAMENTO DE PIVÔS*">
          <a:extLst>
            <a:ext uri="{FF2B5EF4-FFF2-40B4-BE49-F238E27FC236}">
              <a16:creationId xmlns:a16="http://schemas.microsoft.com/office/drawing/2014/main" id="{347CA5EE-E9BB-46B7-9668-A569A66D6CA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107" name="AutoShape 39" descr="* *SEGUE O ACOMPNHAMENTO DE PIVÔS*">
          <a:extLst>
            <a:ext uri="{FF2B5EF4-FFF2-40B4-BE49-F238E27FC236}">
              <a16:creationId xmlns:a16="http://schemas.microsoft.com/office/drawing/2014/main" id="{0B153559-B152-4082-A0A8-A3199FE545B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08" name="AutoShape 39" descr="* *SEGUE O ACOMPNHAMENTO DE PIVÔS*">
          <a:extLst>
            <a:ext uri="{FF2B5EF4-FFF2-40B4-BE49-F238E27FC236}">
              <a16:creationId xmlns:a16="http://schemas.microsoft.com/office/drawing/2014/main" id="{D1657F21-4E5A-4E68-A290-342EFC08D9D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10" name="AutoShape 39" descr="* *SEGUE O ACOMPNHAMENTO DE PIVÔS*">
          <a:extLst>
            <a:ext uri="{FF2B5EF4-FFF2-40B4-BE49-F238E27FC236}">
              <a16:creationId xmlns:a16="http://schemas.microsoft.com/office/drawing/2014/main" id="{548FFBF3-07BB-47DF-9A0D-38CD740379B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11" name="AutoShape 39" descr="* *SEGUE O ACOMPNHAMENTO DE PIVÔS*">
          <a:extLst>
            <a:ext uri="{FF2B5EF4-FFF2-40B4-BE49-F238E27FC236}">
              <a16:creationId xmlns:a16="http://schemas.microsoft.com/office/drawing/2014/main" id="{B8FA369C-B11F-47BB-AD5D-09FA95920F6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12" name="AutoShape 39" descr="* *SEGUE O ACOMPNHAMENTO DE PIVÔS*">
          <a:extLst>
            <a:ext uri="{FF2B5EF4-FFF2-40B4-BE49-F238E27FC236}">
              <a16:creationId xmlns:a16="http://schemas.microsoft.com/office/drawing/2014/main" id="{F58EEBD3-3781-4551-A7F2-0EBADD64E70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13" name="AutoShape 39" descr="* *SEGUE O ACOMPNHAMENTO DE PIVÔS*">
          <a:extLst>
            <a:ext uri="{FF2B5EF4-FFF2-40B4-BE49-F238E27FC236}">
              <a16:creationId xmlns:a16="http://schemas.microsoft.com/office/drawing/2014/main" id="{C4A27DE5-B959-41EA-9893-30A430E5D97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14" name="AutoShape 39" descr="* *SEGUE O ACOMPNHAMENTO DE PIVÔS*">
          <a:extLst>
            <a:ext uri="{FF2B5EF4-FFF2-40B4-BE49-F238E27FC236}">
              <a16:creationId xmlns:a16="http://schemas.microsoft.com/office/drawing/2014/main" id="{3DFD267B-CB65-400C-8531-EAB8B27A117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15" name="AutoShape 39" descr="* *SEGUE O ACOMPNHAMENTO DE PIVÔS*">
          <a:extLst>
            <a:ext uri="{FF2B5EF4-FFF2-40B4-BE49-F238E27FC236}">
              <a16:creationId xmlns:a16="http://schemas.microsoft.com/office/drawing/2014/main" id="{1B3DFD1E-D1C6-464B-8B15-AA634887D23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16" name="AutoShape 39" descr="* *SEGUE O ACOMPNHAMENTO DE PIVÔS*">
          <a:extLst>
            <a:ext uri="{FF2B5EF4-FFF2-40B4-BE49-F238E27FC236}">
              <a16:creationId xmlns:a16="http://schemas.microsoft.com/office/drawing/2014/main" id="{F62518F3-5AA3-42B5-B60E-0886472B355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17" name="AutoShape 39" descr="* *SEGUE O ACOMPNHAMENTO DE PIVÔS*">
          <a:extLst>
            <a:ext uri="{FF2B5EF4-FFF2-40B4-BE49-F238E27FC236}">
              <a16:creationId xmlns:a16="http://schemas.microsoft.com/office/drawing/2014/main" id="{EF2628CC-3490-4AF0-9E69-671F68F13B6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18" name="AutoShape 39" descr="* *SEGUE O ACOMPNHAMENTO DE PIVÔS*">
          <a:extLst>
            <a:ext uri="{FF2B5EF4-FFF2-40B4-BE49-F238E27FC236}">
              <a16:creationId xmlns:a16="http://schemas.microsoft.com/office/drawing/2014/main" id="{080D716D-67B8-40CD-84DE-7C8EB17A221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119" name="AutoShape 39" descr="* *SEGUE O ACOMPNHAMENTO DE PIVÔS*">
          <a:extLst>
            <a:ext uri="{FF2B5EF4-FFF2-40B4-BE49-F238E27FC236}">
              <a16:creationId xmlns:a16="http://schemas.microsoft.com/office/drawing/2014/main" id="{D8BFEB07-8A55-4AAD-9A27-8D02FC41015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20" name="AutoShape 39" descr="* *SEGUE O ACOMPNHAMENTO DE PIVÔS*">
          <a:extLst>
            <a:ext uri="{FF2B5EF4-FFF2-40B4-BE49-F238E27FC236}">
              <a16:creationId xmlns:a16="http://schemas.microsoft.com/office/drawing/2014/main" id="{5D3771AB-038A-4538-91E8-7A2CB2ED92B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21" name="AutoShape 39" descr="* *SEGUE O ACOMPNHAMENTO DE PIVÔS*">
          <a:extLst>
            <a:ext uri="{FF2B5EF4-FFF2-40B4-BE49-F238E27FC236}">
              <a16:creationId xmlns:a16="http://schemas.microsoft.com/office/drawing/2014/main" id="{0E4D3AB1-D5AC-456A-ADC1-BBF9B4B606C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122" name="AutoShape 39" descr="* *SEGUE O ACOMPNHAMENTO DE PIVÔS*">
          <a:extLst>
            <a:ext uri="{FF2B5EF4-FFF2-40B4-BE49-F238E27FC236}">
              <a16:creationId xmlns:a16="http://schemas.microsoft.com/office/drawing/2014/main" id="{16768487-9FFC-41D4-97F3-E12CA4361E5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23" name="AutoShape 39" descr="* *SEGUE O ACOMPNHAMENTO DE PIVÔS*">
          <a:extLst>
            <a:ext uri="{FF2B5EF4-FFF2-40B4-BE49-F238E27FC236}">
              <a16:creationId xmlns:a16="http://schemas.microsoft.com/office/drawing/2014/main" id="{3FD06452-FB21-4ED5-AC3F-534B22D16EB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11</xdr:row>
      <xdr:rowOff>81644</xdr:rowOff>
    </xdr:from>
    <xdr:ext cx="308203" cy="307600"/>
    <xdr:sp macro="" textlink="">
      <xdr:nvSpPr>
        <xdr:cNvPr id="124" name="AutoShape 39" descr="* *SEGUE O ACOMPNHAMENTO DE PIVÔS*">
          <a:extLst>
            <a:ext uri="{FF2B5EF4-FFF2-40B4-BE49-F238E27FC236}">
              <a16:creationId xmlns:a16="http://schemas.microsoft.com/office/drawing/2014/main" id="{7E344C55-21D5-4F66-8DB4-7F65C64F7A2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31" name="AutoShape 39" descr="* *SEGUE O ACOMPNHAMENTO DE PIVÔS*">
          <a:extLst>
            <a:ext uri="{FF2B5EF4-FFF2-40B4-BE49-F238E27FC236}">
              <a16:creationId xmlns:a16="http://schemas.microsoft.com/office/drawing/2014/main" id="{FBBADE65-271F-4BD2-A127-3906CBC20AF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12</xdr:row>
      <xdr:rowOff>81644</xdr:rowOff>
    </xdr:from>
    <xdr:ext cx="308203" cy="307600"/>
    <xdr:sp macro="" textlink="">
      <xdr:nvSpPr>
        <xdr:cNvPr id="132" name="AutoShape 39" descr="* *SEGUE O ACOMPNHAMENTO DE PIVÔS*">
          <a:extLst>
            <a:ext uri="{FF2B5EF4-FFF2-40B4-BE49-F238E27FC236}">
              <a16:creationId xmlns:a16="http://schemas.microsoft.com/office/drawing/2014/main" id="{B5FD816D-64D0-4659-A5E6-EFC6E9131E9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33" name="AutoShape 39" descr="* *SEGUE O ACOMPNHAMENTO DE PIVÔS*">
          <a:extLst>
            <a:ext uri="{FF2B5EF4-FFF2-40B4-BE49-F238E27FC236}">
              <a16:creationId xmlns:a16="http://schemas.microsoft.com/office/drawing/2014/main" id="{B1A5A7FD-9CFD-49B0-B87F-31BC48CDA10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134" name="AutoShape 39" descr="* *SEGUE O ACOMPNHAMENTO DE PIVÔS*">
          <a:extLst>
            <a:ext uri="{FF2B5EF4-FFF2-40B4-BE49-F238E27FC236}">
              <a16:creationId xmlns:a16="http://schemas.microsoft.com/office/drawing/2014/main" id="{6A1A3E25-F191-432B-92F3-6194E88A107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136" name="AutoShape 39" descr="* *SEGUE O ACOMPNHAMENTO DE PIVÔS*">
          <a:extLst>
            <a:ext uri="{FF2B5EF4-FFF2-40B4-BE49-F238E27FC236}">
              <a16:creationId xmlns:a16="http://schemas.microsoft.com/office/drawing/2014/main" id="{ACBAF786-8200-4698-A1DB-B8AC3AD774D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137" name="AutoShape 39" descr="* *SEGUE O ACOMPNHAMENTO DE PIVÔS*">
          <a:extLst>
            <a:ext uri="{FF2B5EF4-FFF2-40B4-BE49-F238E27FC236}">
              <a16:creationId xmlns:a16="http://schemas.microsoft.com/office/drawing/2014/main" id="{198A39D2-E58F-4735-8B24-861D16280DE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139" name="AutoShape 39" descr="* *SEGUE O ACOMPNHAMENTO DE PIVÔS*">
          <a:extLst>
            <a:ext uri="{FF2B5EF4-FFF2-40B4-BE49-F238E27FC236}">
              <a16:creationId xmlns:a16="http://schemas.microsoft.com/office/drawing/2014/main" id="{DB21B2EC-C56A-4373-A9BF-D65E06C47DC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140" name="AutoShape 39" descr="* *SEGUE O ACOMPNHAMENTO DE PIVÔS*">
          <a:extLst>
            <a:ext uri="{FF2B5EF4-FFF2-40B4-BE49-F238E27FC236}">
              <a16:creationId xmlns:a16="http://schemas.microsoft.com/office/drawing/2014/main" id="{B1483417-506F-4170-9C42-E91D307C5D3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9</xdr:row>
      <xdr:rowOff>81644</xdr:rowOff>
    </xdr:from>
    <xdr:ext cx="308203" cy="307600"/>
    <xdr:sp macro="" textlink="">
      <xdr:nvSpPr>
        <xdr:cNvPr id="141" name="AutoShape 39" descr="* *SEGUE O ACOMPNHAMENTO DE PIVÔS*">
          <a:extLst>
            <a:ext uri="{FF2B5EF4-FFF2-40B4-BE49-F238E27FC236}">
              <a16:creationId xmlns:a16="http://schemas.microsoft.com/office/drawing/2014/main" id="{DC4B0D94-D921-4F06-A1D3-F91E25D6AEF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42" name="AutoShape 39" descr="* *SEGUE O ACOMPNHAMENTO DE PIVÔS*">
          <a:extLst>
            <a:ext uri="{FF2B5EF4-FFF2-40B4-BE49-F238E27FC236}">
              <a16:creationId xmlns:a16="http://schemas.microsoft.com/office/drawing/2014/main" id="{3873365E-DA61-493E-8898-86C9CEBEC33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1026999</xdr:colOff>
      <xdr:row>12</xdr:row>
      <xdr:rowOff>81644</xdr:rowOff>
    </xdr:from>
    <xdr:ext cx="308203" cy="307600"/>
    <xdr:sp macro="" textlink="">
      <xdr:nvSpPr>
        <xdr:cNvPr id="144" name="AutoShape 39" descr="* *SEGUE O ACOMPNHAMENTO DE PIVÔS*">
          <a:extLst>
            <a:ext uri="{FF2B5EF4-FFF2-40B4-BE49-F238E27FC236}">
              <a16:creationId xmlns:a16="http://schemas.microsoft.com/office/drawing/2014/main" id="{DEC3AE0C-CFFF-45D1-A00C-8AE1A6DE16DD}"/>
            </a:ext>
          </a:extLst>
        </xdr:cNvPr>
        <xdr:cNvSpPr>
          <a:spLocks noChangeAspect="1" noChangeArrowheads="1"/>
        </xdr:cNvSpPr>
      </xdr:nvSpPr>
      <xdr:spPr bwMode="auto">
        <a:xfrm>
          <a:off x="9861437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13</xdr:row>
      <xdr:rowOff>81644</xdr:rowOff>
    </xdr:from>
    <xdr:ext cx="308203" cy="307600"/>
    <xdr:sp macro="" textlink="">
      <xdr:nvSpPr>
        <xdr:cNvPr id="145" name="AutoShape 39" descr="* *SEGUE O ACOMPNHAMENTO DE PIVÔS*">
          <a:extLst>
            <a:ext uri="{FF2B5EF4-FFF2-40B4-BE49-F238E27FC236}">
              <a16:creationId xmlns:a16="http://schemas.microsoft.com/office/drawing/2014/main" id="{8E646CC0-3BD3-4815-96FA-CFBE34AA238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6</xdr:row>
      <xdr:rowOff>85725</xdr:rowOff>
    </xdr:from>
    <xdr:ext cx="309562" cy="304800"/>
    <xdr:pic>
      <xdr:nvPicPr>
        <xdr:cNvPr id="147" name="Picture 22" descr="* *SEGUE O ACOMPNHAMENTO DE PIVÔS*">
          <a:extLst>
            <a:ext uri="{FF2B5EF4-FFF2-40B4-BE49-F238E27FC236}">
              <a16:creationId xmlns:a16="http://schemas.microsoft.com/office/drawing/2014/main" id="{D0636AF1-F366-422F-B294-DACAC5D3F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7</xdr:row>
      <xdr:rowOff>85725</xdr:rowOff>
    </xdr:from>
    <xdr:ext cx="309562" cy="304800"/>
    <xdr:pic>
      <xdr:nvPicPr>
        <xdr:cNvPr id="148" name="Picture 23" descr="* *SEGUE O ACOMPNHAMENTO DE PIVÔS*">
          <a:extLst>
            <a:ext uri="{FF2B5EF4-FFF2-40B4-BE49-F238E27FC236}">
              <a16:creationId xmlns:a16="http://schemas.microsoft.com/office/drawing/2014/main" id="{23EB99AE-4560-4D71-BFE9-850A5CA21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72891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10</xdr:row>
      <xdr:rowOff>9525</xdr:rowOff>
    </xdr:from>
    <xdr:ext cx="309562" cy="304800"/>
    <xdr:pic>
      <xdr:nvPicPr>
        <xdr:cNvPr id="150" name="Picture 25" descr="* *SEGUE O ACOMPNHAMENTO DE PIVÔS*">
          <a:extLst>
            <a:ext uri="{FF2B5EF4-FFF2-40B4-BE49-F238E27FC236}">
              <a16:creationId xmlns:a16="http://schemas.microsoft.com/office/drawing/2014/main" id="{F1F49F08-8B5F-4066-AC2B-170F11C20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1289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10</xdr:row>
      <xdr:rowOff>85725</xdr:rowOff>
    </xdr:from>
    <xdr:ext cx="309562" cy="314325"/>
    <xdr:pic>
      <xdr:nvPicPr>
        <xdr:cNvPr id="151" name="Picture 27" descr="* *SEGUE O ACOMPNHAMENTO DE PIVÔS*">
          <a:extLst>
            <a:ext uri="{FF2B5EF4-FFF2-40B4-BE49-F238E27FC236}">
              <a16:creationId xmlns:a16="http://schemas.microsoft.com/office/drawing/2014/main" id="{EB2E9124-C87C-4BA2-9E5B-1841799DE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11</xdr:row>
      <xdr:rowOff>85725</xdr:rowOff>
    </xdr:from>
    <xdr:ext cx="309562" cy="314325"/>
    <xdr:pic>
      <xdr:nvPicPr>
        <xdr:cNvPr id="153" name="Picture 29" descr="* *SEGUE O ACOMPNHAMENTO DE PIVÔS*">
          <a:extLst>
            <a:ext uri="{FF2B5EF4-FFF2-40B4-BE49-F238E27FC236}">
              <a16:creationId xmlns:a16="http://schemas.microsoft.com/office/drawing/2014/main" id="{FA4D890F-6B8F-4256-B881-9893C2118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443288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12</xdr:row>
      <xdr:rowOff>85725</xdr:rowOff>
    </xdr:from>
    <xdr:ext cx="309562" cy="314325"/>
    <xdr:pic>
      <xdr:nvPicPr>
        <xdr:cNvPr id="154" name="Picture 31" descr="* *SEGUE O ACOMPNHAMENTO DE PIVÔS*">
          <a:extLst>
            <a:ext uri="{FF2B5EF4-FFF2-40B4-BE49-F238E27FC236}">
              <a16:creationId xmlns:a16="http://schemas.microsoft.com/office/drawing/2014/main" id="{0EE97242-3B65-4B2F-9C68-7519733B3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12</xdr:row>
      <xdr:rowOff>85725</xdr:rowOff>
    </xdr:from>
    <xdr:ext cx="309562" cy="314325"/>
    <xdr:pic>
      <xdr:nvPicPr>
        <xdr:cNvPr id="155" name="Picture 33" descr="* *SEGUE O ACOMPNHAMENTO DE PIVÔS*">
          <a:extLst>
            <a:ext uri="{FF2B5EF4-FFF2-40B4-BE49-F238E27FC236}">
              <a16:creationId xmlns:a16="http://schemas.microsoft.com/office/drawing/2014/main" id="{ECB21B58-18B4-41AD-91CC-3F28A7D1C1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1057275</xdr:colOff>
      <xdr:row>13</xdr:row>
      <xdr:rowOff>85725</xdr:rowOff>
    </xdr:from>
    <xdr:ext cx="309562" cy="314325"/>
    <xdr:pic>
      <xdr:nvPicPr>
        <xdr:cNvPr id="156" name="Picture 35" descr="* *SEGUE O ACOMPNHAMENTO DE PIVÔS*">
          <a:extLst>
            <a:ext uri="{FF2B5EF4-FFF2-40B4-BE49-F238E27FC236}">
              <a16:creationId xmlns:a16="http://schemas.microsoft.com/office/drawing/2014/main" id="{14B4C931-0E11-4B99-9D97-CB7BD1296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919538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1028700</xdr:colOff>
      <xdr:row>12</xdr:row>
      <xdr:rowOff>85725</xdr:rowOff>
    </xdr:from>
    <xdr:ext cx="309562" cy="314325"/>
    <xdr:pic>
      <xdr:nvPicPr>
        <xdr:cNvPr id="157" name="Picture 22715" descr="* *SEGUE O ACOMPNHAMENTO DE PIVÔS*">
          <a:extLst>
            <a:ext uri="{FF2B5EF4-FFF2-40B4-BE49-F238E27FC236}">
              <a16:creationId xmlns:a16="http://schemas.microsoft.com/office/drawing/2014/main" id="{D78ED5E9-A79E-420D-8E8F-01A5DA42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3138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6</xdr:row>
      <xdr:rowOff>81644</xdr:rowOff>
    </xdr:from>
    <xdr:ext cx="301199" cy="304800"/>
    <xdr:sp macro="" textlink="">
      <xdr:nvSpPr>
        <xdr:cNvPr id="159" name="AutoShape 39" descr="* *SEGUE O ACOMPNHAMENTO DE PIVÔS*">
          <a:extLst>
            <a:ext uri="{FF2B5EF4-FFF2-40B4-BE49-F238E27FC236}">
              <a16:creationId xmlns:a16="http://schemas.microsoft.com/office/drawing/2014/main" id="{A4C28568-664B-4E08-98FB-2966B538A0B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6</xdr:row>
      <xdr:rowOff>81644</xdr:rowOff>
    </xdr:from>
    <xdr:ext cx="308203" cy="307600"/>
    <xdr:sp macro="" textlink="">
      <xdr:nvSpPr>
        <xdr:cNvPr id="160" name="AutoShape 39" descr="* *SEGUE O ACOMPNHAMENTO DE PIVÔS*">
          <a:extLst>
            <a:ext uri="{FF2B5EF4-FFF2-40B4-BE49-F238E27FC236}">
              <a16:creationId xmlns:a16="http://schemas.microsoft.com/office/drawing/2014/main" id="{F142B451-E1B2-4137-9B91-CA8116F0DDD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1199" cy="304800"/>
    <xdr:sp macro="" textlink="">
      <xdr:nvSpPr>
        <xdr:cNvPr id="163" name="AutoShape 39" descr="* *SEGUE O ACOMPNHAMENTO DE PIVÔS*">
          <a:extLst>
            <a:ext uri="{FF2B5EF4-FFF2-40B4-BE49-F238E27FC236}">
              <a16:creationId xmlns:a16="http://schemas.microsoft.com/office/drawing/2014/main" id="{7F7AEEF1-54E0-4915-B23C-BB055ABA469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7</xdr:row>
      <xdr:rowOff>81644</xdr:rowOff>
    </xdr:from>
    <xdr:ext cx="308203" cy="307600"/>
    <xdr:sp macro="" textlink="">
      <xdr:nvSpPr>
        <xdr:cNvPr id="165" name="AutoShape 39" descr="* *SEGUE O ACOMPNHAMENTO DE PIVÔS*">
          <a:extLst>
            <a:ext uri="{FF2B5EF4-FFF2-40B4-BE49-F238E27FC236}">
              <a16:creationId xmlns:a16="http://schemas.microsoft.com/office/drawing/2014/main" id="{19034E37-F09C-4A72-8ACA-6403AEC7EFC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7</xdr:row>
      <xdr:rowOff>85725</xdr:rowOff>
    </xdr:from>
    <xdr:ext cx="263611" cy="259556"/>
    <xdr:pic>
      <xdr:nvPicPr>
        <xdr:cNvPr id="167" name="Picture 22" descr="* *SEGUE O ACOMPNHAMENTO DE PIVÔS*">
          <a:extLst>
            <a:ext uri="{FF2B5EF4-FFF2-40B4-BE49-F238E27FC236}">
              <a16:creationId xmlns:a16="http://schemas.microsoft.com/office/drawing/2014/main" id="{065F7BA7-9219-425C-8D87-118CEF39C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728913"/>
          <a:ext cx="263611" cy="2595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7</xdr:row>
      <xdr:rowOff>81644</xdr:rowOff>
    </xdr:from>
    <xdr:ext cx="301199" cy="304800"/>
    <xdr:sp macro="" textlink="">
      <xdr:nvSpPr>
        <xdr:cNvPr id="168" name="AutoShape 39" descr="* *SEGUE O ACOMPNHAMENTO DE PIVÔS*">
          <a:extLst>
            <a:ext uri="{FF2B5EF4-FFF2-40B4-BE49-F238E27FC236}">
              <a16:creationId xmlns:a16="http://schemas.microsoft.com/office/drawing/2014/main" id="{84FDBF63-CDB1-46B5-BEDB-A1A49D90D92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9</xdr:row>
      <xdr:rowOff>85725</xdr:rowOff>
    </xdr:from>
    <xdr:ext cx="309562" cy="304800"/>
    <xdr:pic>
      <xdr:nvPicPr>
        <xdr:cNvPr id="169" name="Picture 22" descr="* *SEGUE O ACOMPNHAMENTO DE PIVÔS*">
          <a:extLst>
            <a:ext uri="{FF2B5EF4-FFF2-40B4-BE49-F238E27FC236}">
              <a16:creationId xmlns:a16="http://schemas.microsoft.com/office/drawing/2014/main" id="{FC62AB46-0FC9-4D2A-88EF-EB5F2E539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96703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9</xdr:row>
      <xdr:rowOff>81644</xdr:rowOff>
    </xdr:from>
    <xdr:ext cx="301199" cy="304800"/>
    <xdr:sp macro="" textlink="">
      <xdr:nvSpPr>
        <xdr:cNvPr id="170" name="AutoShape 39" descr="* *SEGUE O ACOMPNHAMENTO DE PIVÔS*">
          <a:extLst>
            <a:ext uri="{FF2B5EF4-FFF2-40B4-BE49-F238E27FC236}">
              <a16:creationId xmlns:a16="http://schemas.microsoft.com/office/drawing/2014/main" id="{DA6D082B-AE05-4001-AA54-62449003FC7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10</xdr:row>
      <xdr:rowOff>85725</xdr:rowOff>
    </xdr:from>
    <xdr:ext cx="309562" cy="304800"/>
    <xdr:pic>
      <xdr:nvPicPr>
        <xdr:cNvPr id="171" name="Picture 22" descr="* *SEGUE O ACOMPNHAMENTO DE PIVÔS*">
          <a:extLst>
            <a:ext uri="{FF2B5EF4-FFF2-40B4-BE49-F238E27FC236}">
              <a16:creationId xmlns:a16="http://schemas.microsoft.com/office/drawing/2014/main" id="{8491C2DA-58D1-4177-972D-665887452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10</xdr:row>
      <xdr:rowOff>81644</xdr:rowOff>
    </xdr:from>
    <xdr:ext cx="301199" cy="304800"/>
    <xdr:sp macro="" textlink="">
      <xdr:nvSpPr>
        <xdr:cNvPr id="172" name="AutoShape 39" descr="* *SEGUE O ACOMPNHAMENTO DE PIVÔS*">
          <a:extLst>
            <a:ext uri="{FF2B5EF4-FFF2-40B4-BE49-F238E27FC236}">
              <a16:creationId xmlns:a16="http://schemas.microsoft.com/office/drawing/2014/main" id="{F9F8CEF0-A12F-4E30-B56E-18363166DAD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11</xdr:row>
      <xdr:rowOff>85725</xdr:rowOff>
    </xdr:from>
    <xdr:ext cx="309562" cy="304800"/>
    <xdr:pic>
      <xdr:nvPicPr>
        <xdr:cNvPr id="173" name="Picture 22" descr="* *SEGUE O ACOMPNHAMENTO DE PIVÔS*">
          <a:extLst>
            <a:ext uri="{FF2B5EF4-FFF2-40B4-BE49-F238E27FC236}">
              <a16:creationId xmlns:a16="http://schemas.microsoft.com/office/drawing/2014/main" id="{C0B06060-EBE1-4745-B761-A9023E438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4432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11</xdr:row>
      <xdr:rowOff>81644</xdr:rowOff>
    </xdr:from>
    <xdr:ext cx="301199" cy="304800"/>
    <xdr:sp macro="" textlink="">
      <xdr:nvSpPr>
        <xdr:cNvPr id="174" name="AutoShape 39" descr="* *SEGUE O ACOMPNHAMENTO DE PIVÔS*">
          <a:extLst>
            <a:ext uri="{FF2B5EF4-FFF2-40B4-BE49-F238E27FC236}">
              <a16:creationId xmlns:a16="http://schemas.microsoft.com/office/drawing/2014/main" id="{E105D1A1-DE2F-4944-95C1-2EF5B748B2B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1069181</xdr:colOff>
      <xdr:row>12</xdr:row>
      <xdr:rowOff>97630</xdr:rowOff>
    </xdr:from>
    <xdr:ext cx="309562" cy="304800"/>
    <xdr:pic>
      <xdr:nvPicPr>
        <xdr:cNvPr id="175" name="Picture 22" descr="* *SEGUE O ACOMPNHAMENTO DE PIVÔS*">
          <a:extLst>
            <a:ext uri="{FF2B5EF4-FFF2-40B4-BE49-F238E27FC236}">
              <a16:creationId xmlns:a16="http://schemas.microsoft.com/office/drawing/2014/main" id="{ED022E8E-7CE4-444F-A2A9-4C675A846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3619" y="369331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12</xdr:row>
      <xdr:rowOff>81644</xdr:rowOff>
    </xdr:from>
    <xdr:ext cx="301199" cy="304800"/>
    <xdr:sp macro="" textlink="">
      <xdr:nvSpPr>
        <xdr:cNvPr id="176" name="AutoShape 39" descr="* *SEGUE O ACOMPNHAMENTO DE PIVÔS*">
          <a:extLst>
            <a:ext uri="{FF2B5EF4-FFF2-40B4-BE49-F238E27FC236}">
              <a16:creationId xmlns:a16="http://schemas.microsoft.com/office/drawing/2014/main" id="{6ACC13C2-CC60-4B85-839A-0ECFD553D46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13</xdr:row>
      <xdr:rowOff>85725</xdr:rowOff>
    </xdr:from>
    <xdr:ext cx="309562" cy="304800"/>
    <xdr:pic>
      <xdr:nvPicPr>
        <xdr:cNvPr id="177" name="Picture 22" descr="* *SEGUE O ACOMPNHAMENTO DE PIVÔS*">
          <a:extLst>
            <a:ext uri="{FF2B5EF4-FFF2-40B4-BE49-F238E27FC236}">
              <a16:creationId xmlns:a16="http://schemas.microsoft.com/office/drawing/2014/main" id="{8B166B39-4383-4AEB-A22B-965EA4D1F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91953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13</xdr:row>
      <xdr:rowOff>81644</xdr:rowOff>
    </xdr:from>
    <xdr:ext cx="301199" cy="304800"/>
    <xdr:sp macro="" textlink="">
      <xdr:nvSpPr>
        <xdr:cNvPr id="178" name="AutoShape 39" descr="* *SEGUE O ACOMPNHAMENTO DE PIVÔS*">
          <a:extLst>
            <a:ext uri="{FF2B5EF4-FFF2-40B4-BE49-F238E27FC236}">
              <a16:creationId xmlns:a16="http://schemas.microsoft.com/office/drawing/2014/main" id="{5EBEB4F2-0D2F-4C31-85D8-B7188E377D2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1062717</xdr:colOff>
      <xdr:row>9</xdr:row>
      <xdr:rowOff>141175</xdr:rowOff>
    </xdr:from>
    <xdr:ext cx="308203" cy="307600"/>
    <xdr:sp macro="" textlink="">
      <xdr:nvSpPr>
        <xdr:cNvPr id="179" name="AutoShape 39" descr="* *SEGUE O ACOMPNHAMENTO DE PIVÔS*">
          <a:extLst>
            <a:ext uri="{FF2B5EF4-FFF2-40B4-BE49-F238E27FC236}">
              <a16:creationId xmlns:a16="http://schemas.microsoft.com/office/drawing/2014/main" id="{A29FC092-AB70-4224-80C1-ABDD8682D9C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022488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0" name="AutoShape 39" descr="* *SEGUE O ACOMPNHAMENTO DE PIVÔS*">
          <a:extLst>
            <a:ext uri="{FF2B5EF4-FFF2-40B4-BE49-F238E27FC236}">
              <a16:creationId xmlns:a16="http://schemas.microsoft.com/office/drawing/2014/main" id="{A859CE8E-0F0E-4805-A6CC-FD8B8A1A328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1" name="AutoShape 39" descr="* *SEGUE O ACOMPNHAMENTO DE PIVÔS*">
          <a:extLst>
            <a:ext uri="{FF2B5EF4-FFF2-40B4-BE49-F238E27FC236}">
              <a16:creationId xmlns:a16="http://schemas.microsoft.com/office/drawing/2014/main" id="{C40445BF-E183-435F-9E30-25FE851E85C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2" name="AutoShape 39" descr="* *SEGUE O ACOMPNHAMENTO DE PIVÔS*">
          <a:extLst>
            <a:ext uri="{FF2B5EF4-FFF2-40B4-BE49-F238E27FC236}">
              <a16:creationId xmlns:a16="http://schemas.microsoft.com/office/drawing/2014/main" id="{CB693D10-1C2A-4AFE-AED2-6D396949B1B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3" name="AutoShape 39" descr="* *SEGUE O ACOMPNHAMENTO DE PIVÔS*">
          <a:extLst>
            <a:ext uri="{FF2B5EF4-FFF2-40B4-BE49-F238E27FC236}">
              <a16:creationId xmlns:a16="http://schemas.microsoft.com/office/drawing/2014/main" id="{86DD2388-F8C8-4942-B208-3541C8493BD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4" name="AutoShape 39" descr="* *SEGUE O ACOMPNHAMENTO DE PIVÔS*">
          <a:extLst>
            <a:ext uri="{FF2B5EF4-FFF2-40B4-BE49-F238E27FC236}">
              <a16:creationId xmlns:a16="http://schemas.microsoft.com/office/drawing/2014/main" id="{D91656FD-48B4-49EE-B69E-833FA821299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10</xdr:row>
      <xdr:rowOff>81644</xdr:rowOff>
    </xdr:from>
    <xdr:ext cx="308203" cy="307600"/>
    <xdr:sp macro="" textlink="">
      <xdr:nvSpPr>
        <xdr:cNvPr id="185" name="AutoShape 39" descr="* *SEGUE O ACOMPNHAMENTO DE PIVÔS*">
          <a:extLst>
            <a:ext uri="{FF2B5EF4-FFF2-40B4-BE49-F238E27FC236}">
              <a16:creationId xmlns:a16="http://schemas.microsoft.com/office/drawing/2014/main" id="{029E826B-04FA-411B-B46F-29E4C295192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1057275</xdr:colOff>
      <xdr:row>10</xdr:row>
      <xdr:rowOff>85725</xdr:rowOff>
    </xdr:from>
    <xdr:ext cx="309562" cy="304800"/>
    <xdr:pic>
      <xdr:nvPicPr>
        <xdr:cNvPr id="186" name="Picture 22" descr="* *SEGUE O ACOMPNHAMENTO DE PIVÔS*">
          <a:extLst>
            <a:ext uri="{FF2B5EF4-FFF2-40B4-BE49-F238E27FC236}">
              <a16:creationId xmlns:a16="http://schemas.microsoft.com/office/drawing/2014/main" id="{7F6D9B15-D08D-44E1-8932-89EFFBDCE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1224642</xdr:colOff>
      <xdr:row>10</xdr:row>
      <xdr:rowOff>81644</xdr:rowOff>
    </xdr:from>
    <xdr:ext cx="301199" cy="304800"/>
    <xdr:sp macro="" textlink="">
      <xdr:nvSpPr>
        <xdr:cNvPr id="187" name="AutoShape 39" descr="* *SEGUE O ACOMPNHAMENTO DE PIVÔS*">
          <a:extLst>
            <a:ext uri="{FF2B5EF4-FFF2-40B4-BE49-F238E27FC236}">
              <a16:creationId xmlns:a16="http://schemas.microsoft.com/office/drawing/2014/main" id="{84F1BBFB-E92F-490E-BEA7-4AB1FFFC6B6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1062717</xdr:colOff>
      <xdr:row>10</xdr:row>
      <xdr:rowOff>141175</xdr:rowOff>
    </xdr:from>
    <xdr:ext cx="308203" cy="307600"/>
    <xdr:sp macro="" textlink="">
      <xdr:nvSpPr>
        <xdr:cNvPr id="188" name="AutoShape 39" descr="* *SEGUE O ACOMPNHAMENTO DE PIVÔS*">
          <a:extLst>
            <a:ext uri="{FF2B5EF4-FFF2-40B4-BE49-F238E27FC236}">
              <a16:creationId xmlns:a16="http://schemas.microsoft.com/office/drawing/2014/main" id="{7DFA886B-8F8C-44F3-B602-6386810A8DB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606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189" name="AutoShape 39" descr="* *SEGUE O ACOMPNHAMENTO DE PIVÔS*">
          <a:extLst>
            <a:ext uri="{FF2B5EF4-FFF2-40B4-BE49-F238E27FC236}">
              <a16:creationId xmlns:a16="http://schemas.microsoft.com/office/drawing/2014/main" id="{335D63CB-438E-4B7C-BA33-DE2208C3426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90" name="AutoShape 39" descr="* *SEGUE O ACOMPNHAMENTO DE PIVÔS*">
          <a:extLst>
            <a:ext uri="{FF2B5EF4-FFF2-40B4-BE49-F238E27FC236}">
              <a16:creationId xmlns:a16="http://schemas.microsoft.com/office/drawing/2014/main" id="{BC430FA8-FE70-41B8-88F2-617BAB2284C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91" name="AutoShape 39" descr="* *SEGUE O ACOMPNHAMENTO DE PIVÔS*">
          <a:extLst>
            <a:ext uri="{FF2B5EF4-FFF2-40B4-BE49-F238E27FC236}">
              <a16:creationId xmlns:a16="http://schemas.microsoft.com/office/drawing/2014/main" id="{218A2BEF-9967-4964-9EF2-C86C31BF958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24" name="AutoShape 39" descr="* *SEGUE O ACOMPNHAMENTO DE PIVÔS*">
          <a:extLst>
            <a:ext uri="{FF2B5EF4-FFF2-40B4-BE49-F238E27FC236}">
              <a16:creationId xmlns:a16="http://schemas.microsoft.com/office/drawing/2014/main" id="{118AAA99-459C-4E4E-8C0E-33834FC1F61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25" name="AutoShape 39" descr="* *SEGUE O ACOMPNHAMENTO DE PIVÔS*">
          <a:extLst>
            <a:ext uri="{FF2B5EF4-FFF2-40B4-BE49-F238E27FC236}">
              <a16:creationId xmlns:a16="http://schemas.microsoft.com/office/drawing/2014/main" id="{95A1BAEF-76CE-4B7F-94C2-31D8DCF020C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26" name="AutoShape 39" descr="* *SEGUE O ACOMPNHAMENTO DE PIVÔS*">
          <a:extLst>
            <a:ext uri="{FF2B5EF4-FFF2-40B4-BE49-F238E27FC236}">
              <a16:creationId xmlns:a16="http://schemas.microsoft.com/office/drawing/2014/main" id="{9AEA94D1-9E92-4B07-9F2D-211DBC0EBCC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27" name="AutoShape 39" descr="* *SEGUE O ACOMPNHAMENTO DE PIVÔS*">
          <a:extLst>
            <a:ext uri="{FF2B5EF4-FFF2-40B4-BE49-F238E27FC236}">
              <a16:creationId xmlns:a16="http://schemas.microsoft.com/office/drawing/2014/main" id="{D85F31B6-904C-4F1A-9DC2-B6C80C4BE02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28" name="AutoShape 39" descr="* *SEGUE O ACOMPNHAMENTO DE PIVÔS*">
          <a:extLst>
            <a:ext uri="{FF2B5EF4-FFF2-40B4-BE49-F238E27FC236}">
              <a16:creationId xmlns:a16="http://schemas.microsoft.com/office/drawing/2014/main" id="{3A6D1EFA-26EB-47C0-8870-8C682A1B59E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135429" name="AutoShape 39" descr="* *SEGUE O ACOMPNHAMENTO DE PIVÔS*">
          <a:extLst>
            <a:ext uri="{FF2B5EF4-FFF2-40B4-BE49-F238E27FC236}">
              <a16:creationId xmlns:a16="http://schemas.microsoft.com/office/drawing/2014/main" id="{63D78A0D-728E-4F20-A799-4EAC0FCB310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30" name="AutoShape 39" descr="* *SEGUE O ACOMPNHAMENTO DE PIVÔS*">
          <a:extLst>
            <a:ext uri="{FF2B5EF4-FFF2-40B4-BE49-F238E27FC236}">
              <a16:creationId xmlns:a16="http://schemas.microsoft.com/office/drawing/2014/main" id="{8C56B180-B527-4B31-8B13-4E56126812F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31" name="AutoShape 39" descr="* *SEGUE O ACOMPNHAMENTO DE PIVÔS*">
          <a:extLst>
            <a:ext uri="{FF2B5EF4-FFF2-40B4-BE49-F238E27FC236}">
              <a16:creationId xmlns:a16="http://schemas.microsoft.com/office/drawing/2014/main" id="{B8FB80D6-CBB8-4FB2-806E-E12F06082E4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35432" name="AutoShape 39" descr="* *SEGUE O ACOMPNHAMENTO DE PIVÔS*">
          <a:extLst>
            <a:ext uri="{FF2B5EF4-FFF2-40B4-BE49-F238E27FC236}">
              <a16:creationId xmlns:a16="http://schemas.microsoft.com/office/drawing/2014/main" id="{40291846-8BD3-44BA-A4CA-0ED79875177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35433" name="AutoShape 39" descr="* *SEGUE O ACOMPNHAMENTO DE PIVÔS*">
          <a:extLst>
            <a:ext uri="{FF2B5EF4-FFF2-40B4-BE49-F238E27FC236}">
              <a16:creationId xmlns:a16="http://schemas.microsoft.com/office/drawing/2014/main" id="{CA3AEB81-7D15-4D2B-A8AC-71CFD3112A6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34" name="AutoShape 39" descr="* *SEGUE O ACOMPNHAMENTO DE PIVÔS*">
          <a:extLst>
            <a:ext uri="{FF2B5EF4-FFF2-40B4-BE49-F238E27FC236}">
              <a16:creationId xmlns:a16="http://schemas.microsoft.com/office/drawing/2014/main" id="{A90ED447-BD66-4991-8E7E-6F875CFBEBD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35" name="AutoShape 39" descr="* *SEGUE O ACOMPNHAMENTO DE PIVÔS*">
          <a:extLst>
            <a:ext uri="{FF2B5EF4-FFF2-40B4-BE49-F238E27FC236}">
              <a16:creationId xmlns:a16="http://schemas.microsoft.com/office/drawing/2014/main" id="{38E18DDA-42AB-4D41-BFE2-F809D16E954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36" name="AutoShape 39" descr="* *SEGUE O ACOMPNHAMENTO DE PIVÔS*">
          <a:extLst>
            <a:ext uri="{FF2B5EF4-FFF2-40B4-BE49-F238E27FC236}">
              <a16:creationId xmlns:a16="http://schemas.microsoft.com/office/drawing/2014/main" id="{C7DDF2EF-4E48-4B4B-B40C-7CF589E4B56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37" name="AutoShape 39" descr="* *SEGUE O ACOMPNHAMENTO DE PIVÔS*">
          <a:extLst>
            <a:ext uri="{FF2B5EF4-FFF2-40B4-BE49-F238E27FC236}">
              <a16:creationId xmlns:a16="http://schemas.microsoft.com/office/drawing/2014/main" id="{D25E0439-4A11-4FA6-9587-B1D30EB4936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38" name="AutoShape 39" descr="* *SEGUE O ACOMPNHAMENTO DE PIVÔS*">
          <a:extLst>
            <a:ext uri="{FF2B5EF4-FFF2-40B4-BE49-F238E27FC236}">
              <a16:creationId xmlns:a16="http://schemas.microsoft.com/office/drawing/2014/main" id="{5E30B6C8-4BCF-441B-AD49-303A49C1C5E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35439" name="AutoShape 39" descr="* *SEGUE O ACOMPNHAMENTO DE PIVÔS*">
          <a:extLst>
            <a:ext uri="{FF2B5EF4-FFF2-40B4-BE49-F238E27FC236}">
              <a16:creationId xmlns:a16="http://schemas.microsoft.com/office/drawing/2014/main" id="{AABC50C3-D490-4818-99A1-354EAC200A4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40" name="AutoShape 39" descr="* *SEGUE O ACOMPNHAMENTO DE PIVÔS*">
          <a:extLst>
            <a:ext uri="{FF2B5EF4-FFF2-40B4-BE49-F238E27FC236}">
              <a16:creationId xmlns:a16="http://schemas.microsoft.com/office/drawing/2014/main" id="{E0A144D5-52D7-4028-A9B4-5528468D302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41" name="AutoShape 39" descr="* *SEGUE O ACOMPNHAMENTO DE PIVÔS*">
          <a:extLst>
            <a:ext uri="{FF2B5EF4-FFF2-40B4-BE49-F238E27FC236}">
              <a16:creationId xmlns:a16="http://schemas.microsoft.com/office/drawing/2014/main" id="{5124DBEA-06BC-400A-AC59-1BAB923E20B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42" name="AutoShape 39" descr="* *SEGUE O ACOMPNHAMENTO DE PIVÔS*">
          <a:extLst>
            <a:ext uri="{FF2B5EF4-FFF2-40B4-BE49-F238E27FC236}">
              <a16:creationId xmlns:a16="http://schemas.microsoft.com/office/drawing/2014/main" id="{69F99CEF-DB6B-4FDE-A762-2181A81BB56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43" name="AutoShape 39" descr="* *SEGUE O ACOMPNHAMENTO DE PIVÔS*">
          <a:extLst>
            <a:ext uri="{FF2B5EF4-FFF2-40B4-BE49-F238E27FC236}">
              <a16:creationId xmlns:a16="http://schemas.microsoft.com/office/drawing/2014/main" id="{481B90BB-534E-4D7C-BE94-37D9500B644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44" name="AutoShape 39" descr="* *SEGUE O ACOMPNHAMENTO DE PIVÔS*">
          <a:extLst>
            <a:ext uri="{FF2B5EF4-FFF2-40B4-BE49-F238E27FC236}">
              <a16:creationId xmlns:a16="http://schemas.microsoft.com/office/drawing/2014/main" id="{A12459C5-D3F4-475E-A65D-3AEF815A92E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45" name="AutoShape 39" descr="* *SEGUE O ACOMPNHAMENTO DE PIVÔS*">
          <a:extLst>
            <a:ext uri="{FF2B5EF4-FFF2-40B4-BE49-F238E27FC236}">
              <a16:creationId xmlns:a16="http://schemas.microsoft.com/office/drawing/2014/main" id="{8893DDE7-B2A2-4A3F-88ED-8719BE83EEC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46" name="AutoShape 39" descr="* *SEGUE O ACOMPNHAMENTO DE PIVÔS*">
          <a:extLst>
            <a:ext uri="{FF2B5EF4-FFF2-40B4-BE49-F238E27FC236}">
              <a16:creationId xmlns:a16="http://schemas.microsoft.com/office/drawing/2014/main" id="{0BA9F4B0-0340-4236-B9D2-84A1208FB95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47" name="AutoShape 39" descr="* *SEGUE O ACOMPNHAMENTO DE PIVÔS*">
          <a:extLst>
            <a:ext uri="{FF2B5EF4-FFF2-40B4-BE49-F238E27FC236}">
              <a16:creationId xmlns:a16="http://schemas.microsoft.com/office/drawing/2014/main" id="{1ABAE7F2-4E99-4665-848B-373B38EF040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48" name="AutoShape 39" descr="* *SEGUE O ACOMPNHAMENTO DE PIVÔS*">
          <a:extLst>
            <a:ext uri="{FF2B5EF4-FFF2-40B4-BE49-F238E27FC236}">
              <a16:creationId xmlns:a16="http://schemas.microsoft.com/office/drawing/2014/main" id="{F856658F-D5EE-4284-A412-6099FB94B82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49" name="AutoShape 39" descr="* *SEGUE O ACOMPNHAMENTO DE PIVÔS*">
          <a:extLst>
            <a:ext uri="{FF2B5EF4-FFF2-40B4-BE49-F238E27FC236}">
              <a16:creationId xmlns:a16="http://schemas.microsoft.com/office/drawing/2014/main" id="{942C5851-5FEB-4909-B057-8694C73D5FA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50" name="AutoShape 39" descr="* *SEGUE O ACOMPNHAMENTO DE PIVÔS*">
          <a:extLst>
            <a:ext uri="{FF2B5EF4-FFF2-40B4-BE49-F238E27FC236}">
              <a16:creationId xmlns:a16="http://schemas.microsoft.com/office/drawing/2014/main" id="{A132D549-8195-4C10-B886-3B6CFF48FE2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51" name="AutoShape 39" descr="* *SEGUE O ACOMPNHAMENTO DE PIVÔS*">
          <a:extLst>
            <a:ext uri="{FF2B5EF4-FFF2-40B4-BE49-F238E27FC236}">
              <a16:creationId xmlns:a16="http://schemas.microsoft.com/office/drawing/2014/main" id="{3D09B460-5749-46D9-B01F-2B3E6AC7A0D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52" name="AutoShape 39" descr="* *SEGUE O ACOMPNHAMENTO DE PIVÔS*">
          <a:extLst>
            <a:ext uri="{FF2B5EF4-FFF2-40B4-BE49-F238E27FC236}">
              <a16:creationId xmlns:a16="http://schemas.microsoft.com/office/drawing/2014/main" id="{7D48FC4D-1371-4944-8435-095549B2CC8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35453" name="AutoShape 39" descr="* *SEGUE O ACOMPNHAMENTO DE PIVÔS*">
          <a:extLst>
            <a:ext uri="{FF2B5EF4-FFF2-40B4-BE49-F238E27FC236}">
              <a16:creationId xmlns:a16="http://schemas.microsoft.com/office/drawing/2014/main" id="{C929ACC2-829D-4BF3-AA43-ADC69B1A060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54" name="AutoShape 39" descr="* *SEGUE O ACOMPNHAMENTO DE PIVÔS*">
          <a:extLst>
            <a:ext uri="{FF2B5EF4-FFF2-40B4-BE49-F238E27FC236}">
              <a16:creationId xmlns:a16="http://schemas.microsoft.com/office/drawing/2014/main" id="{F5F9B662-5F5D-4A95-9DB9-F9BDA11AC29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455" name="AutoShape 39" descr="* *SEGUE O ACOMPNHAMENTO DE PIVÔS*">
          <a:extLst>
            <a:ext uri="{FF2B5EF4-FFF2-40B4-BE49-F238E27FC236}">
              <a16:creationId xmlns:a16="http://schemas.microsoft.com/office/drawing/2014/main" id="{77DD34D0-E38B-42AE-891B-6432086AAC8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56" name="AutoShape 39" descr="* *SEGUE O ACOMPNHAMENTO DE PIVÔS*">
          <a:extLst>
            <a:ext uri="{FF2B5EF4-FFF2-40B4-BE49-F238E27FC236}">
              <a16:creationId xmlns:a16="http://schemas.microsoft.com/office/drawing/2014/main" id="{72A2975A-EC8B-490D-B0ED-65871EC7024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457" name="AutoShape 39" descr="* *SEGUE O ACOMPNHAMENTO DE PIVÔS*">
          <a:extLst>
            <a:ext uri="{FF2B5EF4-FFF2-40B4-BE49-F238E27FC236}">
              <a16:creationId xmlns:a16="http://schemas.microsoft.com/office/drawing/2014/main" id="{8DBA19F8-5DBC-414C-B596-2200025D366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58" name="AutoShape 39" descr="* *SEGUE O ACOMPNHAMENTO DE PIVÔS*">
          <a:extLst>
            <a:ext uri="{FF2B5EF4-FFF2-40B4-BE49-F238E27FC236}">
              <a16:creationId xmlns:a16="http://schemas.microsoft.com/office/drawing/2014/main" id="{6B9FB534-FCB4-4E9F-8925-61BE2FEEC67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135459" name="AutoShape 39" descr="* *SEGUE O ACOMPNHAMENTO DE PIVÔS*">
          <a:extLst>
            <a:ext uri="{FF2B5EF4-FFF2-40B4-BE49-F238E27FC236}">
              <a16:creationId xmlns:a16="http://schemas.microsoft.com/office/drawing/2014/main" id="{94AD70DE-F02D-4E05-90D4-41A74BE60DE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60" name="AutoShape 39" descr="* *SEGUE O ACOMPNHAMENTO DE PIVÔS*">
          <a:extLst>
            <a:ext uri="{FF2B5EF4-FFF2-40B4-BE49-F238E27FC236}">
              <a16:creationId xmlns:a16="http://schemas.microsoft.com/office/drawing/2014/main" id="{DB8EC05E-991A-4CDB-BB9D-E66292FE456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135461" name="AutoShape 39" descr="* *SEGUE O ACOMPNHAMENTO DE PIVÔS*">
          <a:extLst>
            <a:ext uri="{FF2B5EF4-FFF2-40B4-BE49-F238E27FC236}">
              <a16:creationId xmlns:a16="http://schemas.microsoft.com/office/drawing/2014/main" id="{3F513002-28ED-4A1E-B92F-9B8753D1B0E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63" name="AutoShape 39" descr="* *SEGUE O ACOMPNHAMENTO DE PIVÔS*">
          <a:extLst>
            <a:ext uri="{FF2B5EF4-FFF2-40B4-BE49-F238E27FC236}">
              <a16:creationId xmlns:a16="http://schemas.microsoft.com/office/drawing/2014/main" id="{DD9AB840-08B9-4A44-ABF4-9683E6132A2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64" name="AutoShape 39" descr="* *SEGUE O ACOMPNHAMENTO DE PIVÔS*">
          <a:extLst>
            <a:ext uri="{FF2B5EF4-FFF2-40B4-BE49-F238E27FC236}">
              <a16:creationId xmlns:a16="http://schemas.microsoft.com/office/drawing/2014/main" id="{45B1C356-1DC8-491A-AFB6-9B0383A44C6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135465" name="AutoShape 39" descr="* *SEGUE O ACOMPNHAMENTO DE PIVÔS*">
          <a:extLst>
            <a:ext uri="{FF2B5EF4-FFF2-40B4-BE49-F238E27FC236}">
              <a16:creationId xmlns:a16="http://schemas.microsoft.com/office/drawing/2014/main" id="{0024F67B-462B-4198-8A38-780D06F26E7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35466" name="AutoShape 39" descr="* *SEGUE O ACOMPNHAMENTO DE PIVÔS*">
          <a:extLst>
            <a:ext uri="{FF2B5EF4-FFF2-40B4-BE49-F238E27FC236}">
              <a16:creationId xmlns:a16="http://schemas.microsoft.com/office/drawing/2014/main" id="{702340C8-081C-4858-B59E-CF22C0FD8D3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1026999</xdr:colOff>
      <xdr:row>12</xdr:row>
      <xdr:rowOff>81644</xdr:rowOff>
    </xdr:from>
    <xdr:ext cx="308203" cy="307600"/>
    <xdr:sp macro="" textlink="">
      <xdr:nvSpPr>
        <xdr:cNvPr id="135467" name="AutoShape 39" descr="* *SEGUE O ACOMPNHAMENTO DE PIVÔS*">
          <a:extLst>
            <a:ext uri="{FF2B5EF4-FFF2-40B4-BE49-F238E27FC236}">
              <a16:creationId xmlns:a16="http://schemas.microsoft.com/office/drawing/2014/main" id="{04D581BD-53D5-4399-870C-DB49F6876931}"/>
            </a:ext>
          </a:extLst>
        </xdr:cNvPr>
        <xdr:cNvSpPr>
          <a:spLocks noChangeAspect="1" noChangeArrowheads="1"/>
        </xdr:cNvSpPr>
      </xdr:nvSpPr>
      <xdr:spPr bwMode="auto">
        <a:xfrm>
          <a:off x="9861437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135468" name="AutoShape 39" descr="* *SEGUE O ACOMPNHAMENTO DE PIVÔS*">
          <a:extLst>
            <a:ext uri="{FF2B5EF4-FFF2-40B4-BE49-F238E27FC236}">
              <a16:creationId xmlns:a16="http://schemas.microsoft.com/office/drawing/2014/main" id="{A882E876-DB35-4657-842A-7487199139F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6</xdr:row>
      <xdr:rowOff>85725</xdr:rowOff>
    </xdr:from>
    <xdr:ext cx="309562" cy="304800"/>
    <xdr:pic>
      <xdr:nvPicPr>
        <xdr:cNvPr id="135469" name="Picture 22" descr="* *SEGUE O ACOMPNHAMENTO DE PIVÔS*">
          <a:extLst>
            <a:ext uri="{FF2B5EF4-FFF2-40B4-BE49-F238E27FC236}">
              <a16:creationId xmlns:a16="http://schemas.microsoft.com/office/drawing/2014/main" id="{0211546B-B7E1-4AA4-8AFD-A30C8199B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10</xdr:row>
      <xdr:rowOff>9525</xdr:rowOff>
    </xdr:from>
    <xdr:ext cx="309562" cy="304800"/>
    <xdr:pic>
      <xdr:nvPicPr>
        <xdr:cNvPr id="135471" name="Picture 25" descr="* *SEGUE O ACOMPNHAMENTO DE PIVÔS*">
          <a:extLst>
            <a:ext uri="{FF2B5EF4-FFF2-40B4-BE49-F238E27FC236}">
              <a16:creationId xmlns:a16="http://schemas.microsoft.com/office/drawing/2014/main" id="{386F2834-86C6-4268-80B8-16395382E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1289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10</xdr:row>
      <xdr:rowOff>85725</xdr:rowOff>
    </xdr:from>
    <xdr:ext cx="309562" cy="314325"/>
    <xdr:pic>
      <xdr:nvPicPr>
        <xdr:cNvPr id="135472" name="Picture 27" descr="* *SEGUE O ACOMPNHAMENTO DE PIVÔS*">
          <a:extLst>
            <a:ext uri="{FF2B5EF4-FFF2-40B4-BE49-F238E27FC236}">
              <a16:creationId xmlns:a16="http://schemas.microsoft.com/office/drawing/2014/main" id="{982C83D7-0F20-4587-8953-90D79A05B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11</xdr:row>
      <xdr:rowOff>85725</xdr:rowOff>
    </xdr:from>
    <xdr:ext cx="309562" cy="314325"/>
    <xdr:pic>
      <xdr:nvPicPr>
        <xdr:cNvPr id="135473" name="Picture 29" descr="* *SEGUE O ACOMPNHAMENTO DE PIVÔS*">
          <a:extLst>
            <a:ext uri="{FF2B5EF4-FFF2-40B4-BE49-F238E27FC236}">
              <a16:creationId xmlns:a16="http://schemas.microsoft.com/office/drawing/2014/main" id="{07FB6279-DF35-405C-8C49-26F826334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443288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12</xdr:row>
      <xdr:rowOff>85725</xdr:rowOff>
    </xdr:from>
    <xdr:ext cx="309562" cy="314325"/>
    <xdr:pic>
      <xdr:nvPicPr>
        <xdr:cNvPr id="135474" name="Picture 31" descr="* *SEGUE O ACOMPNHAMENTO DE PIVÔS*">
          <a:extLst>
            <a:ext uri="{FF2B5EF4-FFF2-40B4-BE49-F238E27FC236}">
              <a16:creationId xmlns:a16="http://schemas.microsoft.com/office/drawing/2014/main" id="{5DD21475-C804-45F9-8D83-BE7526ABE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12</xdr:row>
      <xdr:rowOff>85725</xdr:rowOff>
    </xdr:from>
    <xdr:ext cx="309562" cy="314325"/>
    <xdr:pic>
      <xdr:nvPicPr>
        <xdr:cNvPr id="135475" name="Picture 33" descr="* *SEGUE O ACOMPNHAMENTO DE PIVÔS*">
          <a:extLst>
            <a:ext uri="{FF2B5EF4-FFF2-40B4-BE49-F238E27FC236}">
              <a16:creationId xmlns:a16="http://schemas.microsoft.com/office/drawing/2014/main" id="{5D183D4B-1EFD-4EAA-B890-9B2FC1D45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13</xdr:row>
      <xdr:rowOff>85725</xdr:rowOff>
    </xdr:from>
    <xdr:ext cx="309562" cy="314325"/>
    <xdr:pic>
      <xdr:nvPicPr>
        <xdr:cNvPr id="135476" name="Picture 35" descr="* *SEGUE O ACOMPNHAMENTO DE PIVÔS*">
          <a:extLst>
            <a:ext uri="{FF2B5EF4-FFF2-40B4-BE49-F238E27FC236}">
              <a16:creationId xmlns:a16="http://schemas.microsoft.com/office/drawing/2014/main" id="{C0592E01-79E0-47C1-BC69-910DCD853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919538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1028700</xdr:colOff>
      <xdr:row>12</xdr:row>
      <xdr:rowOff>85725</xdr:rowOff>
    </xdr:from>
    <xdr:ext cx="309562" cy="314325"/>
    <xdr:pic>
      <xdr:nvPicPr>
        <xdr:cNvPr id="135477" name="Picture 22715" descr="* *SEGUE O ACOMPNHAMENTO DE PIVÔS*">
          <a:extLst>
            <a:ext uri="{FF2B5EF4-FFF2-40B4-BE49-F238E27FC236}">
              <a16:creationId xmlns:a16="http://schemas.microsoft.com/office/drawing/2014/main" id="{6E2B23BD-2D78-420A-ADF9-2D9B4BB0A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3138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6</xdr:row>
      <xdr:rowOff>81644</xdr:rowOff>
    </xdr:from>
    <xdr:ext cx="301199" cy="304800"/>
    <xdr:sp macro="" textlink="">
      <xdr:nvSpPr>
        <xdr:cNvPr id="135478" name="AutoShape 39" descr="* *SEGUE O ACOMPNHAMENTO DE PIVÔS*">
          <a:extLst>
            <a:ext uri="{FF2B5EF4-FFF2-40B4-BE49-F238E27FC236}">
              <a16:creationId xmlns:a16="http://schemas.microsoft.com/office/drawing/2014/main" id="{BD1A7968-E341-4D5D-BC83-CD98FB0E8DC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135479" name="AutoShape 39" descr="* *SEGUE O ACOMPNHAMENTO DE PIVÔS*">
          <a:extLst>
            <a:ext uri="{FF2B5EF4-FFF2-40B4-BE49-F238E27FC236}">
              <a16:creationId xmlns:a16="http://schemas.microsoft.com/office/drawing/2014/main" id="{298FEB23-231F-4255-8386-C0EB647AB94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135480" name="AutoShape 39" descr="* *SEGUE O ACOMPNHAMENTO DE PIVÔS*">
          <a:extLst>
            <a:ext uri="{FF2B5EF4-FFF2-40B4-BE49-F238E27FC236}">
              <a16:creationId xmlns:a16="http://schemas.microsoft.com/office/drawing/2014/main" id="{5780367B-BC0E-49AA-BC21-DB746A4FB12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135481" name="AutoShape 39" descr="* *SEGUE O ACOMPNHAMENTO DE PIVÔS*">
          <a:extLst>
            <a:ext uri="{FF2B5EF4-FFF2-40B4-BE49-F238E27FC236}">
              <a16:creationId xmlns:a16="http://schemas.microsoft.com/office/drawing/2014/main" id="{78CA4B18-000F-4247-91E9-9557571BF85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135483" name="AutoShape 39" descr="* *SEGUE O ACOMPNHAMENTO DE PIVÔS*">
          <a:extLst>
            <a:ext uri="{FF2B5EF4-FFF2-40B4-BE49-F238E27FC236}">
              <a16:creationId xmlns:a16="http://schemas.microsoft.com/office/drawing/2014/main" id="{61AC49F4-C8E5-4A44-A121-B47D6901C64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135485" name="AutoShape 39" descr="* *SEGUE O ACOMPNHAMENTO DE PIVÔS*">
          <a:extLst>
            <a:ext uri="{FF2B5EF4-FFF2-40B4-BE49-F238E27FC236}">
              <a16:creationId xmlns:a16="http://schemas.microsoft.com/office/drawing/2014/main" id="{DAB66298-0F1E-4CF0-8CCE-C15451A4AD6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10</xdr:row>
      <xdr:rowOff>85725</xdr:rowOff>
    </xdr:from>
    <xdr:ext cx="309562" cy="304800"/>
    <xdr:pic>
      <xdr:nvPicPr>
        <xdr:cNvPr id="135486" name="Picture 22" descr="* *SEGUE O ACOMPNHAMENTO DE PIVÔS*">
          <a:extLst>
            <a:ext uri="{FF2B5EF4-FFF2-40B4-BE49-F238E27FC236}">
              <a16:creationId xmlns:a16="http://schemas.microsoft.com/office/drawing/2014/main" id="{1A456DCC-93DB-41A3-80D5-75B86E83E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135487" name="AutoShape 39" descr="* *SEGUE O ACOMPNHAMENTO DE PIVÔS*">
          <a:extLst>
            <a:ext uri="{FF2B5EF4-FFF2-40B4-BE49-F238E27FC236}">
              <a16:creationId xmlns:a16="http://schemas.microsoft.com/office/drawing/2014/main" id="{9C24FA50-3EBA-440B-BCEF-3246A35B28A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11</xdr:row>
      <xdr:rowOff>85725</xdr:rowOff>
    </xdr:from>
    <xdr:ext cx="309562" cy="304800"/>
    <xdr:pic>
      <xdr:nvPicPr>
        <xdr:cNvPr id="192" name="Picture 22" descr="* *SEGUE O ACOMPNHAMENTO DE PIVÔS*">
          <a:extLst>
            <a:ext uri="{FF2B5EF4-FFF2-40B4-BE49-F238E27FC236}">
              <a16:creationId xmlns:a16="http://schemas.microsoft.com/office/drawing/2014/main" id="{DA3C8A8B-9DF5-4A48-ABA4-958302188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4432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193" name="AutoShape 39" descr="* *SEGUE O ACOMPNHAMENTO DE PIVÔS*">
          <a:extLst>
            <a:ext uri="{FF2B5EF4-FFF2-40B4-BE49-F238E27FC236}">
              <a16:creationId xmlns:a16="http://schemas.microsoft.com/office/drawing/2014/main" id="{825113E3-A6DB-48D7-82FE-FDC8F70170E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1069181</xdr:colOff>
      <xdr:row>12</xdr:row>
      <xdr:rowOff>97630</xdr:rowOff>
    </xdr:from>
    <xdr:ext cx="309562" cy="304800"/>
    <xdr:pic>
      <xdr:nvPicPr>
        <xdr:cNvPr id="194" name="Picture 22" descr="* *SEGUE O ACOMPNHAMENTO DE PIVÔS*">
          <a:extLst>
            <a:ext uri="{FF2B5EF4-FFF2-40B4-BE49-F238E27FC236}">
              <a16:creationId xmlns:a16="http://schemas.microsoft.com/office/drawing/2014/main" id="{A38DF44B-2F4E-4BAB-8F71-C949E28C7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3619" y="369331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195" name="AutoShape 39" descr="* *SEGUE O ACOMPNHAMENTO DE PIVÔS*">
          <a:extLst>
            <a:ext uri="{FF2B5EF4-FFF2-40B4-BE49-F238E27FC236}">
              <a16:creationId xmlns:a16="http://schemas.microsoft.com/office/drawing/2014/main" id="{627ACAD1-47B4-4971-98EC-6057F765C3B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13</xdr:row>
      <xdr:rowOff>85725</xdr:rowOff>
    </xdr:from>
    <xdr:ext cx="309562" cy="304800"/>
    <xdr:pic>
      <xdr:nvPicPr>
        <xdr:cNvPr id="196" name="Picture 22" descr="* *SEGUE O ACOMPNHAMENTO DE PIVÔS*">
          <a:extLst>
            <a:ext uri="{FF2B5EF4-FFF2-40B4-BE49-F238E27FC236}">
              <a16:creationId xmlns:a16="http://schemas.microsoft.com/office/drawing/2014/main" id="{6FD3BDEC-6E63-4B66-B30F-038E6820F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91953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13</xdr:row>
      <xdr:rowOff>81644</xdr:rowOff>
    </xdr:from>
    <xdr:ext cx="301199" cy="304800"/>
    <xdr:sp macro="" textlink="">
      <xdr:nvSpPr>
        <xdr:cNvPr id="197" name="AutoShape 39" descr="* *SEGUE O ACOMPNHAMENTO DE PIVÔS*">
          <a:extLst>
            <a:ext uri="{FF2B5EF4-FFF2-40B4-BE49-F238E27FC236}">
              <a16:creationId xmlns:a16="http://schemas.microsoft.com/office/drawing/2014/main" id="{128518F0-E455-4202-942E-3AA2CD6DB7E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1062717</xdr:colOff>
      <xdr:row>9</xdr:row>
      <xdr:rowOff>141175</xdr:rowOff>
    </xdr:from>
    <xdr:ext cx="308203" cy="307600"/>
    <xdr:sp macro="" textlink="">
      <xdr:nvSpPr>
        <xdr:cNvPr id="198" name="AutoShape 39" descr="* *SEGUE O ACOMPNHAMENTO DE PIVÔS*">
          <a:extLst>
            <a:ext uri="{FF2B5EF4-FFF2-40B4-BE49-F238E27FC236}">
              <a16:creationId xmlns:a16="http://schemas.microsoft.com/office/drawing/2014/main" id="{6E25F19B-12DE-421E-BC94-9B90F658906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022488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199" name="AutoShape 39" descr="* *SEGUE O ACOMPNHAMENTO DE PIVÔS*">
          <a:extLst>
            <a:ext uri="{FF2B5EF4-FFF2-40B4-BE49-F238E27FC236}">
              <a16:creationId xmlns:a16="http://schemas.microsoft.com/office/drawing/2014/main" id="{2D44C463-32B4-4D1A-80E1-C2DDBAD5F00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00" name="AutoShape 39" descr="* *SEGUE O ACOMPNHAMENTO DE PIVÔS*">
          <a:extLst>
            <a:ext uri="{FF2B5EF4-FFF2-40B4-BE49-F238E27FC236}">
              <a16:creationId xmlns:a16="http://schemas.microsoft.com/office/drawing/2014/main" id="{43706D3B-4685-48D7-A09E-CB2E7E41FF2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01" name="AutoShape 39" descr="* *SEGUE O ACOMPNHAMENTO DE PIVÔS*">
          <a:extLst>
            <a:ext uri="{FF2B5EF4-FFF2-40B4-BE49-F238E27FC236}">
              <a16:creationId xmlns:a16="http://schemas.microsoft.com/office/drawing/2014/main" id="{14DC5C8B-A6DB-429B-A6F9-44A572745D0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02" name="AutoShape 39" descr="* *SEGUE O ACOMPNHAMENTO DE PIVÔS*">
          <a:extLst>
            <a:ext uri="{FF2B5EF4-FFF2-40B4-BE49-F238E27FC236}">
              <a16:creationId xmlns:a16="http://schemas.microsoft.com/office/drawing/2014/main" id="{AB012301-4A4C-476B-AC68-149C95A63FA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03" name="AutoShape 39" descr="* *SEGUE O ACOMPNHAMENTO DE PIVÔS*">
          <a:extLst>
            <a:ext uri="{FF2B5EF4-FFF2-40B4-BE49-F238E27FC236}">
              <a16:creationId xmlns:a16="http://schemas.microsoft.com/office/drawing/2014/main" id="{1E6E545D-B22C-451E-AA77-F6513594399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05" name="AutoShape 39" descr="* *SEGUE O ACOMPNHAMENTO DE PIVÔS*">
          <a:extLst>
            <a:ext uri="{FF2B5EF4-FFF2-40B4-BE49-F238E27FC236}">
              <a16:creationId xmlns:a16="http://schemas.microsoft.com/office/drawing/2014/main" id="{91FA7352-EDDF-4A6C-84FD-B26D8A8BF92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10</xdr:row>
      <xdr:rowOff>85725</xdr:rowOff>
    </xdr:from>
    <xdr:ext cx="309562" cy="304800"/>
    <xdr:pic>
      <xdr:nvPicPr>
        <xdr:cNvPr id="206" name="Picture 22" descr="* *SEGUE O ACOMPNHAMENTO DE PIVÔS*">
          <a:extLst>
            <a:ext uri="{FF2B5EF4-FFF2-40B4-BE49-F238E27FC236}">
              <a16:creationId xmlns:a16="http://schemas.microsoft.com/office/drawing/2014/main" id="{D5F90837-A47B-4F9E-89E4-97087B714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207" name="AutoShape 39" descr="* *SEGUE O ACOMPNHAMENTO DE PIVÔS*">
          <a:extLst>
            <a:ext uri="{FF2B5EF4-FFF2-40B4-BE49-F238E27FC236}">
              <a16:creationId xmlns:a16="http://schemas.microsoft.com/office/drawing/2014/main" id="{33926126-35F2-4875-8B75-9EBCA08EE64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1062717</xdr:colOff>
      <xdr:row>10</xdr:row>
      <xdr:rowOff>141175</xdr:rowOff>
    </xdr:from>
    <xdr:ext cx="308203" cy="307600"/>
    <xdr:sp macro="" textlink="">
      <xdr:nvSpPr>
        <xdr:cNvPr id="208" name="AutoShape 39" descr="* *SEGUE O ACOMPNHAMENTO DE PIVÔS*">
          <a:extLst>
            <a:ext uri="{FF2B5EF4-FFF2-40B4-BE49-F238E27FC236}">
              <a16:creationId xmlns:a16="http://schemas.microsoft.com/office/drawing/2014/main" id="{7582E605-75C8-4BDF-AC4D-75C85957B0E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606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209" name="AutoShape 39" descr="* *SEGUE O ACOMPNHAMENTO DE PIVÔS*">
          <a:extLst>
            <a:ext uri="{FF2B5EF4-FFF2-40B4-BE49-F238E27FC236}">
              <a16:creationId xmlns:a16="http://schemas.microsoft.com/office/drawing/2014/main" id="{8CF1F484-0D94-4CB9-AB23-0CFCC1C2CB2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11" name="AutoShape 39" descr="* *SEGUE O ACOMPNHAMENTO DE PIVÔS*">
          <a:extLst>
            <a:ext uri="{FF2B5EF4-FFF2-40B4-BE49-F238E27FC236}">
              <a16:creationId xmlns:a16="http://schemas.microsoft.com/office/drawing/2014/main" id="{7C38EC9F-EBB1-44CD-A5A4-202D0CEC9E5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13" name="AutoShape 39" descr="* *SEGUE O ACOMPNHAMENTO DE PIVÔS*">
          <a:extLst>
            <a:ext uri="{FF2B5EF4-FFF2-40B4-BE49-F238E27FC236}">
              <a16:creationId xmlns:a16="http://schemas.microsoft.com/office/drawing/2014/main" id="{DA4DDC77-97BC-4F90-B665-101C8F1F34B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15" name="AutoShape 39" descr="* *SEGUE O ACOMPNHAMENTO DE PIVÔS*">
          <a:extLst>
            <a:ext uri="{FF2B5EF4-FFF2-40B4-BE49-F238E27FC236}">
              <a16:creationId xmlns:a16="http://schemas.microsoft.com/office/drawing/2014/main" id="{5214B2CA-D1D1-400C-B608-490F5B063E2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16" name="AutoShape 39" descr="* *SEGUE O ACOMPNHAMENTO DE PIVÔS*">
          <a:extLst>
            <a:ext uri="{FF2B5EF4-FFF2-40B4-BE49-F238E27FC236}">
              <a16:creationId xmlns:a16="http://schemas.microsoft.com/office/drawing/2014/main" id="{972988EF-09A1-4342-892F-EF6F6A2A2B7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17" name="AutoShape 39" descr="* *SEGUE O ACOMPNHAMENTO DE PIVÔS*">
          <a:extLst>
            <a:ext uri="{FF2B5EF4-FFF2-40B4-BE49-F238E27FC236}">
              <a16:creationId xmlns:a16="http://schemas.microsoft.com/office/drawing/2014/main" id="{B1ECDBCF-F4C1-4836-9D90-0F73BE4EE4E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18" name="AutoShape 39" descr="* *SEGUE O ACOMPNHAMENTO DE PIVÔS*">
          <a:extLst>
            <a:ext uri="{FF2B5EF4-FFF2-40B4-BE49-F238E27FC236}">
              <a16:creationId xmlns:a16="http://schemas.microsoft.com/office/drawing/2014/main" id="{144BA060-C43D-4D11-B849-6C04A0C45E3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19" name="AutoShape 39" descr="* *SEGUE O ACOMPNHAMENTO DE PIVÔS*">
          <a:extLst>
            <a:ext uri="{FF2B5EF4-FFF2-40B4-BE49-F238E27FC236}">
              <a16:creationId xmlns:a16="http://schemas.microsoft.com/office/drawing/2014/main" id="{F4684524-AA65-4FCA-8A95-C06D313DD1B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220" name="AutoShape 39" descr="* *SEGUE O ACOMPNHAMENTO DE PIVÔS*">
          <a:extLst>
            <a:ext uri="{FF2B5EF4-FFF2-40B4-BE49-F238E27FC236}">
              <a16:creationId xmlns:a16="http://schemas.microsoft.com/office/drawing/2014/main" id="{8D890338-B6A4-4A87-95D3-B6E08D28568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21" name="AutoShape 39" descr="* *SEGUE O ACOMPNHAMENTO DE PIVÔS*">
          <a:extLst>
            <a:ext uri="{FF2B5EF4-FFF2-40B4-BE49-F238E27FC236}">
              <a16:creationId xmlns:a16="http://schemas.microsoft.com/office/drawing/2014/main" id="{78806C43-5CC2-439D-B3DA-550336B875F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22" name="AutoShape 39" descr="* *SEGUE O ACOMPNHAMENTO DE PIVÔS*">
          <a:extLst>
            <a:ext uri="{FF2B5EF4-FFF2-40B4-BE49-F238E27FC236}">
              <a16:creationId xmlns:a16="http://schemas.microsoft.com/office/drawing/2014/main" id="{EC9E066B-3661-4249-9D48-E33CD722C9D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23" name="AutoShape 39" descr="* *SEGUE O ACOMPNHAMENTO DE PIVÔS*">
          <a:extLst>
            <a:ext uri="{FF2B5EF4-FFF2-40B4-BE49-F238E27FC236}">
              <a16:creationId xmlns:a16="http://schemas.microsoft.com/office/drawing/2014/main" id="{4916B9A5-063F-462B-8AB9-6D89F671547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24" name="AutoShape 39" descr="* *SEGUE O ACOMPNHAMENTO DE PIVÔS*">
          <a:extLst>
            <a:ext uri="{FF2B5EF4-FFF2-40B4-BE49-F238E27FC236}">
              <a16:creationId xmlns:a16="http://schemas.microsoft.com/office/drawing/2014/main" id="{9EAB749D-52A9-4359-B893-AF685B978A0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25" name="AutoShape 39" descr="* *SEGUE O ACOMPNHAMENTO DE PIVÔS*">
          <a:extLst>
            <a:ext uri="{FF2B5EF4-FFF2-40B4-BE49-F238E27FC236}">
              <a16:creationId xmlns:a16="http://schemas.microsoft.com/office/drawing/2014/main" id="{4B7437B7-1E30-473E-9112-147840E9D39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26" name="AutoShape 39" descr="* *SEGUE O ACOMPNHAMENTO DE PIVÔS*">
          <a:extLst>
            <a:ext uri="{FF2B5EF4-FFF2-40B4-BE49-F238E27FC236}">
              <a16:creationId xmlns:a16="http://schemas.microsoft.com/office/drawing/2014/main" id="{20DBB446-89A7-451B-9EB6-A453EA7D459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27" name="AutoShape 39" descr="* *SEGUE O ACOMPNHAMENTO DE PIVÔS*">
          <a:extLst>
            <a:ext uri="{FF2B5EF4-FFF2-40B4-BE49-F238E27FC236}">
              <a16:creationId xmlns:a16="http://schemas.microsoft.com/office/drawing/2014/main" id="{5C79999B-F3FC-4503-B388-4898E0E6AB0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29" name="AutoShape 39" descr="* *SEGUE O ACOMPNHAMENTO DE PIVÔS*">
          <a:extLst>
            <a:ext uri="{FF2B5EF4-FFF2-40B4-BE49-F238E27FC236}">
              <a16:creationId xmlns:a16="http://schemas.microsoft.com/office/drawing/2014/main" id="{7AD47A93-7459-4E7A-B000-31A64BFACA5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31" name="AutoShape 39" descr="* *SEGUE O ACOMPNHAMENTO DE PIVÔS*">
          <a:extLst>
            <a:ext uri="{FF2B5EF4-FFF2-40B4-BE49-F238E27FC236}">
              <a16:creationId xmlns:a16="http://schemas.microsoft.com/office/drawing/2014/main" id="{4A57E54D-A587-4BB6-A36A-3803C643610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32" name="AutoShape 39" descr="* *SEGUE O ACOMPNHAMENTO DE PIVÔS*">
          <a:extLst>
            <a:ext uri="{FF2B5EF4-FFF2-40B4-BE49-F238E27FC236}">
              <a16:creationId xmlns:a16="http://schemas.microsoft.com/office/drawing/2014/main" id="{A84894FE-09FF-4207-BF16-3CC7D0ADA5B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33" name="AutoShape 39" descr="* *SEGUE O ACOMPNHAMENTO DE PIVÔS*">
          <a:extLst>
            <a:ext uri="{FF2B5EF4-FFF2-40B4-BE49-F238E27FC236}">
              <a16:creationId xmlns:a16="http://schemas.microsoft.com/office/drawing/2014/main" id="{F2F13682-6A3B-437B-8290-5434991B773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34" name="AutoShape 39" descr="* *SEGUE O ACOMPNHAMENTO DE PIVÔS*">
          <a:extLst>
            <a:ext uri="{FF2B5EF4-FFF2-40B4-BE49-F238E27FC236}">
              <a16:creationId xmlns:a16="http://schemas.microsoft.com/office/drawing/2014/main" id="{2CD80406-587F-42DB-8A14-E57C2BB6917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35" name="AutoShape 39" descr="* *SEGUE O ACOMPNHAMENTO DE PIVÔS*">
          <a:extLst>
            <a:ext uri="{FF2B5EF4-FFF2-40B4-BE49-F238E27FC236}">
              <a16:creationId xmlns:a16="http://schemas.microsoft.com/office/drawing/2014/main" id="{2129E88B-793A-42F4-94EC-A4D7011F633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36" name="AutoShape 39" descr="* *SEGUE O ACOMPNHAMENTO DE PIVÔS*">
          <a:extLst>
            <a:ext uri="{FF2B5EF4-FFF2-40B4-BE49-F238E27FC236}">
              <a16:creationId xmlns:a16="http://schemas.microsoft.com/office/drawing/2014/main" id="{E351BFAD-D9C5-47C2-992F-3D53B7DAD4F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37" name="AutoShape 39" descr="* *SEGUE O ACOMPNHAMENTO DE PIVÔS*">
          <a:extLst>
            <a:ext uri="{FF2B5EF4-FFF2-40B4-BE49-F238E27FC236}">
              <a16:creationId xmlns:a16="http://schemas.microsoft.com/office/drawing/2014/main" id="{C7737820-B25D-44A8-B4E3-CD9E08C825D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38" name="AutoShape 39" descr="* *SEGUE O ACOMPNHAMENTO DE PIVÔS*">
          <a:extLst>
            <a:ext uri="{FF2B5EF4-FFF2-40B4-BE49-F238E27FC236}">
              <a16:creationId xmlns:a16="http://schemas.microsoft.com/office/drawing/2014/main" id="{AF179F93-BC4E-497A-A714-3F26FC816DA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39" name="AutoShape 39" descr="* *SEGUE O ACOMPNHAMENTO DE PIVÔS*">
          <a:extLst>
            <a:ext uri="{FF2B5EF4-FFF2-40B4-BE49-F238E27FC236}">
              <a16:creationId xmlns:a16="http://schemas.microsoft.com/office/drawing/2014/main" id="{6BA57779-E0E9-4662-BB4F-71A9E0B4345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40" name="AutoShape 39" descr="* *SEGUE O ACOMPNHAMENTO DE PIVÔS*">
          <a:extLst>
            <a:ext uri="{FF2B5EF4-FFF2-40B4-BE49-F238E27FC236}">
              <a16:creationId xmlns:a16="http://schemas.microsoft.com/office/drawing/2014/main" id="{CECDA4A0-D565-4F62-9A3D-744E387527C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41" name="AutoShape 39" descr="* *SEGUE O ACOMPNHAMENTO DE PIVÔS*">
          <a:extLst>
            <a:ext uri="{FF2B5EF4-FFF2-40B4-BE49-F238E27FC236}">
              <a16:creationId xmlns:a16="http://schemas.microsoft.com/office/drawing/2014/main" id="{63B114B0-6020-4975-99CC-291CADA6F4F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42" name="AutoShape 39" descr="* *SEGUE O ACOMPNHAMENTO DE PIVÔS*">
          <a:extLst>
            <a:ext uri="{FF2B5EF4-FFF2-40B4-BE49-F238E27FC236}">
              <a16:creationId xmlns:a16="http://schemas.microsoft.com/office/drawing/2014/main" id="{A8AB7F4E-5614-4638-8067-47BE87E1952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43" name="AutoShape 39" descr="* *SEGUE O ACOMPNHAMENTO DE PIVÔS*">
          <a:extLst>
            <a:ext uri="{FF2B5EF4-FFF2-40B4-BE49-F238E27FC236}">
              <a16:creationId xmlns:a16="http://schemas.microsoft.com/office/drawing/2014/main" id="{200B010B-860C-4E3C-8D72-6153EF6375B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44" name="AutoShape 39" descr="* *SEGUE O ACOMPNHAMENTO DE PIVÔS*">
          <a:extLst>
            <a:ext uri="{FF2B5EF4-FFF2-40B4-BE49-F238E27FC236}">
              <a16:creationId xmlns:a16="http://schemas.microsoft.com/office/drawing/2014/main" id="{C6FD040F-84CB-48E0-BE43-1B8FA4CA27A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45" name="AutoShape 39" descr="* *SEGUE O ACOMPNHAMENTO DE PIVÔS*">
          <a:extLst>
            <a:ext uri="{FF2B5EF4-FFF2-40B4-BE49-F238E27FC236}">
              <a16:creationId xmlns:a16="http://schemas.microsoft.com/office/drawing/2014/main" id="{D0D5875C-DCDD-4C80-BE40-EFC353691DA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247" name="AutoShape 39" descr="* *SEGUE O ACOMPNHAMENTO DE PIVÔS*">
          <a:extLst>
            <a:ext uri="{FF2B5EF4-FFF2-40B4-BE49-F238E27FC236}">
              <a16:creationId xmlns:a16="http://schemas.microsoft.com/office/drawing/2014/main" id="{4CA059F5-9AD3-4B8A-B954-68E11FAAC14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9629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49" name="AutoShape 39" descr="* *SEGUE O ACOMPNHAMENTO DE PIVÔS*">
          <a:extLst>
            <a:ext uri="{FF2B5EF4-FFF2-40B4-BE49-F238E27FC236}">
              <a16:creationId xmlns:a16="http://schemas.microsoft.com/office/drawing/2014/main" id="{F3C3145A-0204-4D01-9501-2853C286949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250" name="AutoShape 39" descr="* *SEGUE O ACOMPNHAMENTO DE PIVÔS*">
          <a:extLst>
            <a:ext uri="{FF2B5EF4-FFF2-40B4-BE49-F238E27FC236}">
              <a16:creationId xmlns:a16="http://schemas.microsoft.com/office/drawing/2014/main" id="{00750A6B-D9C7-44E6-85C5-1A5D1780821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51" name="AutoShape 39" descr="* *SEGUE O ACOMPNHAMENTO DE PIVÔS*">
          <a:extLst>
            <a:ext uri="{FF2B5EF4-FFF2-40B4-BE49-F238E27FC236}">
              <a16:creationId xmlns:a16="http://schemas.microsoft.com/office/drawing/2014/main" id="{85C1217B-A44B-40A4-86BE-0E91ADAF609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252" name="AutoShape 39" descr="* *SEGUE O ACOMPNHAMENTO DE PIVÔS*">
          <a:extLst>
            <a:ext uri="{FF2B5EF4-FFF2-40B4-BE49-F238E27FC236}">
              <a16:creationId xmlns:a16="http://schemas.microsoft.com/office/drawing/2014/main" id="{B1EF959F-E524-43B4-83B9-74BA17ABFB56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53" name="AutoShape 39" descr="* *SEGUE O ACOMPNHAMENTO DE PIVÔS*">
          <a:extLst>
            <a:ext uri="{FF2B5EF4-FFF2-40B4-BE49-F238E27FC236}">
              <a16:creationId xmlns:a16="http://schemas.microsoft.com/office/drawing/2014/main" id="{50682E2A-A206-45F1-8066-8E401E0B61C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254" name="AutoShape 39" descr="* *SEGUE O ACOMPNHAMENTO DE PIVÔS*">
          <a:extLst>
            <a:ext uri="{FF2B5EF4-FFF2-40B4-BE49-F238E27FC236}">
              <a16:creationId xmlns:a16="http://schemas.microsoft.com/office/drawing/2014/main" id="{B0E7AD90-9B16-4B92-A1B6-97B9B7323F2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55" name="AutoShape 39" descr="* *SEGUE O ACOMPNHAMENTO DE PIVÔS*">
          <a:extLst>
            <a:ext uri="{FF2B5EF4-FFF2-40B4-BE49-F238E27FC236}">
              <a16:creationId xmlns:a16="http://schemas.microsoft.com/office/drawing/2014/main" id="{D5854A03-D46F-418F-93B3-790FBE47D46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256" name="AutoShape 39" descr="* *SEGUE O ACOMPNHAMENTO DE PIVÔS*">
          <a:extLst>
            <a:ext uri="{FF2B5EF4-FFF2-40B4-BE49-F238E27FC236}">
              <a16:creationId xmlns:a16="http://schemas.microsoft.com/office/drawing/2014/main" id="{9C769837-6A52-4209-9E07-1AF595C1942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57" name="AutoShape 39" descr="* *SEGUE O ACOMPNHAMENTO DE PIVÔS*">
          <a:extLst>
            <a:ext uri="{FF2B5EF4-FFF2-40B4-BE49-F238E27FC236}">
              <a16:creationId xmlns:a16="http://schemas.microsoft.com/office/drawing/2014/main" id="{7B2E67BC-D4C9-4CA0-A7F6-44ED5384BD6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258" name="AutoShape 39" descr="* *SEGUE O ACOMPNHAMENTO DE PIVÔS*">
          <a:extLst>
            <a:ext uri="{FF2B5EF4-FFF2-40B4-BE49-F238E27FC236}">
              <a16:creationId xmlns:a16="http://schemas.microsoft.com/office/drawing/2014/main" id="{97ED66BC-060C-4BB0-A5F1-9817FF1CB87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7248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60" name="AutoShape 39" descr="* *SEGUE O ACOMPNHAMENTO DE PIVÔS*">
          <a:extLst>
            <a:ext uri="{FF2B5EF4-FFF2-40B4-BE49-F238E27FC236}">
              <a16:creationId xmlns:a16="http://schemas.microsoft.com/office/drawing/2014/main" id="{2F3ED573-856B-4050-92C2-75BDFCE9431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1026999</xdr:colOff>
      <xdr:row>12</xdr:row>
      <xdr:rowOff>81644</xdr:rowOff>
    </xdr:from>
    <xdr:ext cx="308203" cy="307600"/>
    <xdr:sp macro="" textlink="">
      <xdr:nvSpPr>
        <xdr:cNvPr id="261" name="AutoShape 39" descr="* *SEGUE O ACOMPNHAMENTO DE PIVÔS*">
          <a:extLst>
            <a:ext uri="{FF2B5EF4-FFF2-40B4-BE49-F238E27FC236}">
              <a16:creationId xmlns:a16="http://schemas.microsoft.com/office/drawing/2014/main" id="{B2FAFB68-5BF3-451E-956E-2360543DC1B5}"/>
            </a:ext>
          </a:extLst>
        </xdr:cNvPr>
        <xdr:cNvSpPr>
          <a:spLocks noChangeAspect="1" noChangeArrowheads="1"/>
        </xdr:cNvSpPr>
      </xdr:nvSpPr>
      <xdr:spPr bwMode="auto">
        <a:xfrm>
          <a:off x="9861437" y="3677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13</xdr:row>
      <xdr:rowOff>81644</xdr:rowOff>
    </xdr:from>
    <xdr:ext cx="308203" cy="307600"/>
    <xdr:sp macro="" textlink="">
      <xdr:nvSpPr>
        <xdr:cNvPr id="262" name="AutoShape 39" descr="* *SEGUE O ACOMPNHAMENTO DE PIVÔS*">
          <a:extLst>
            <a:ext uri="{FF2B5EF4-FFF2-40B4-BE49-F238E27FC236}">
              <a16:creationId xmlns:a16="http://schemas.microsoft.com/office/drawing/2014/main" id="{445AEB75-128C-49F9-A109-8C1F7998054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10</xdr:row>
      <xdr:rowOff>85725</xdr:rowOff>
    </xdr:from>
    <xdr:ext cx="309562" cy="314325"/>
    <xdr:pic>
      <xdr:nvPicPr>
        <xdr:cNvPr id="268" name="Picture 27" descr="* *SEGUE O ACOMPNHAMENTO DE PIVÔS*">
          <a:extLst>
            <a:ext uri="{FF2B5EF4-FFF2-40B4-BE49-F238E27FC236}">
              <a16:creationId xmlns:a16="http://schemas.microsoft.com/office/drawing/2014/main" id="{52DD816E-57A9-4E3C-9FA9-56DAB3F08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11</xdr:row>
      <xdr:rowOff>85725</xdr:rowOff>
    </xdr:from>
    <xdr:ext cx="309562" cy="314325"/>
    <xdr:pic>
      <xdr:nvPicPr>
        <xdr:cNvPr id="269" name="Picture 29" descr="* *SEGUE O ACOMPNHAMENTO DE PIVÔS*">
          <a:extLst>
            <a:ext uri="{FF2B5EF4-FFF2-40B4-BE49-F238E27FC236}">
              <a16:creationId xmlns:a16="http://schemas.microsoft.com/office/drawing/2014/main" id="{D3DAFF4D-205C-41BE-A4C2-C28CE7784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443288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12</xdr:row>
      <xdr:rowOff>85725</xdr:rowOff>
    </xdr:from>
    <xdr:ext cx="309562" cy="314325"/>
    <xdr:pic>
      <xdr:nvPicPr>
        <xdr:cNvPr id="270" name="Picture 31" descr="* *SEGUE O ACOMPNHAMENTO DE PIVÔS*">
          <a:extLst>
            <a:ext uri="{FF2B5EF4-FFF2-40B4-BE49-F238E27FC236}">
              <a16:creationId xmlns:a16="http://schemas.microsoft.com/office/drawing/2014/main" id="{DE39FF48-45FE-46B4-9BBD-F84CE54D50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12</xdr:row>
      <xdr:rowOff>85725</xdr:rowOff>
    </xdr:from>
    <xdr:ext cx="309562" cy="314325"/>
    <xdr:pic>
      <xdr:nvPicPr>
        <xdr:cNvPr id="271" name="Picture 33" descr="* *SEGUE O ACOMPNHAMENTO DE PIVÔS*">
          <a:extLst>
            <a:ext uri="{FF2B5EF4-FFF2-40B4-BE49-F238E27FC236}">
              <a16:creationId xmlns:a16="http://schemas.microsoft.com/office/drawing/2014/main" id="{2EA7B0EE-76A5-4C13-BFF9-448AD9A07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13</xdr:row>
      <xdr:rowOff>85725</xdr:rowOff>
    </xdr:from>
    <xdr:ext cx="309562" cy="314325"/>
    <xdr:pic>
      <xdr:nvPicPr>
        <xdr:cNvPr id="272" name="Picture 35" descr="* *SEGUE O ACOMPNHAMENTO DE PIVÔS*">
          <a:extLst>
            <a:ext uri="{FF2B5EF4-FFF2-40B4-BE49-F238E27FC236}">
              <a16:creationId xmlns:a16="http://schemas.microsoft.com/office/drawing/2014/main" id="{62F3D92F-11F8-4843-A7D9-E3756113C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919538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1028700</xdr:colOff>
      <xdr:row>12</xdr:row>
      <xdr:rowOff>85725</xdr:rowOff>
    </xdr:from>
    <xdr:ext cx="309562" cy="314325"/>
    <xdr:pic>
      <xdr:nvPicPr>
        <xdr:cNvPr id="273" name="Picture 22715" descr="* *SEGUE O ACOMPNHAMENTO DE PIVÔS*">
          <a:extLst>
            <a:ext uri="{FF2B5EF4-FFF2-40B4-BE49-F238E27FC236}">
              <a16:creationId xmlns:a16="http://schemas.microsoft.com/office/drawing/2014/main" id="{D40FC3FF-76C6-4474-A6EB-EA7320ACF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3138" y="3681413"/>
          <a:ext cx="30956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6</xdr:row>
      <xdr:rowOff>81644</xdr:rowOff>
    </xdr:from>
    <xdr:ext cx="301199" cy="304800"/>
    <xdr:sp macro="" textlink="">
      <xdr:nvSpPr>
        <xdr:cNvPr id="274" name="AutoShape 39" descr="* *SEGUE O ACOMPNHAMENTO DE PIVÔS*">
          <a:extLst>
            <a:ext uri="{FF2B5EF4-FFF2-40B4-BE49-F238E27FC236}">
              <a16:creationId xmlns:a16="http://schemas.microsoft.com/office/drawing/2014/main" id="{0DD48899-22D7-498D-9E92-5CFC2312C3A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6</xdr:row>
      <xdr:rowOff>81644</xdr:rowOff>
    </xdr:from>
    <xdr:ext cx="308203" cy="307600"/>
    <xdr:sp macro="" textlink="">
      <xdr:nvSpPr>
        <xdr:cNvPr id="275" name="AutoShape 39" descr="* *SEGUE O ACOMPNHAMENTO DE PIVÔS*">
          <a:extLst>
            <a:ext uri="{FF2B5EF4-FFF2-40B4-BE49-F238E27FC236}">
              <a16:creationId xmlns:a16="http://schemas.microsoft.com/office/drawing/2014/main" id="{71A588A7-3788-4CDB-B4A9-F39F56913FB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10</xdr:row>
      <xdr:rowOff>85725</xdr:rowOff>
    </xdr:from>
    <xdr:ext cx="309562" cy="304800"/>
    <xdr:pic>
      <xdr:nvPicPr>
        <xdr:cNvPr id="282" name="Picture 22" descr="* *SEGUE O ACOMPNHAMENTO DE PIVÔS*">
          <a:extLst>
            <a:ext uri="{FF2B5EF4-FFF2-40B4-BE49-F238E27FC236}">
              <a16:creationId xmlns:a16="http://schemas.microsoft.com/office/drawing/2014/main" id="{AFF52CA5-F507-4E1A-A984-BACFF5DC8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205163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283" name="AutoShape 39" descr="* *SEGUE O ACOMPNHAMENTO DE PIVÔS*">
          <a:extLst>
            <a:ext uri="{FF2B5EF4-FFF2-40B4-BE49-F238E27FC236}">
              <a16:creationId xmlns:a16="http://schemas.microsoft.com/office/drawing/2014/main" id="{0ACAD38D-941E-4ABD-AFBF-5BFFE5A513E8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11</xdr:row>
      <xdr:rowOff>85725</xdr:rowOff>
    </xdr:from>
    <xdr:ext cx="309562" cy="304800"/>
    <xdr:pic>
      <xdr:nvPicPr>
        <xdr:cNvPr id="284" name="Picture 22" descr="* *SEGUE O ACOMPNHAMENTO DE PIVÔS*">
          <a:extLst>
            <a:ext uri="{FF2B5EF4-FFF2-40B4-BE49-F238E27FC236}">
              <a16:creationId xmlns:a16="http://schemas.microsoft.com/office/drawing/2014/main" id="{051E93A4-9083-4D67-B3D6-D9E0417C22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4432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285" name="AutoShape 39" descr="* *SEGUE O ACOMPNHAMENTO DE PIVÔS*">
          <a:extLst>
            <a:ext uri="{FF2B5EF4-FFF2-40B4-BE49-F238E27FC236}">
              <a16:creationId xmlns:a16="http://schemas.microsoft.com/office/drawing/2014/main" id="{12153609-8119-4709-9197-54F504E718E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439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1069181</xdr:colOff>
      <xdr:row>12</xdr:row>
      <xdr:rowOff>97630</xdr:rowOff>
    </xdr:from>
    <xdr:ext cx="309562" cy="304800"/>
    <xdr:pic>
      <xdr:nvPicPr>
        <xdr:cNvPr id="286" name="Picture 22" descr="* *SEGUE O ACOMPNHAMENTO DE PIVÔS*">
          <a:extLst>
            <a:ext uri="{FF2B5EF4-FFF2-40B4-BE49-F238E27FC236}">
              <a16:creationId xmlns:a16="http://schemas.microsoft.com/office/drawing/2014/main" id="{1566A619-174A-4E55-9439-B97F8661B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3619" y="369331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287" name="AutoShape 39" descr="* *SEGUE O ACOMPNHAMENTO DE PIVÔS*">
          <a:extLst>
            <a:ext uri="{FF2B5EF4-FFF2-40B4-BE49-F238E27FC236}">
              <a16:creationId xmlns:a16="http://schemas.microsoft.com/office/drawing/2014/main" id="{EF53959A-FB55-48B0-9DE7-28E53524DF97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677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13</xdr:row>
      <xdr:rowOff>85725</xdr:rowOff>
    </xdr:from>
    <xdr:ext cx="309562" cy="304800"/>
    <xdr:pic>
      <xdr:nvPicPr>
        <xdr:cNvPr id="288" name="Picture 22" descr="* *SEGUE O ACOMPNHAMENTO DE PIVÔS*">
          <a:extLst>
            <a:ext uri="{FF2B5EF4-FFF2-40B4-BE49-F238E27FC236}">
              <a16:creationId xmlns:a16="http://schemas.microsoft.com/office/drawing/2014/main" id="{76CBE24B-ABA5-4B0B-8362-E8CE06ADC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1713" y="391953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13</xdr:row>
      <xdr:rowOff>81644</xdr:rowOff>
    </xdr:from>
    <xdr:ext cx="301199" cy="304800"/>
    <xdr:sp macro="" textlink="">
      <xdr:nvSpPr>
        <xdr:cNvPr id="289" name="AutoShape 39" descr="* *SEGUE O ACOMPNHAMENTO DE PIVÔS*">
          <a:extLst>
            <a:ext uri="{FF2B5EF4-FFF2-40B4-BE49-F238E27FC236}">
              <a16:creationId xmlns:a16="http://schemas.microsoft.com/office/drawing/2014/main" id="{7C11D10E-BC8F-4822-9607-7168EB5324FF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91545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92" name="AutoShape 39" descr="* *SEGUE O ACOMPNHAMENTO DE PIVÔS*">
          <a:extLst>
            <a:ext uri="{FF2B5EF4-FFF2-40B4-BE49-F238E27FC236}">
              <a16:creationId xmlns:a16="http://schemas.microsoft.com/office/drawing/2014/main" id="{892D71F6-F622-45BA-AC20-438B375AACA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94" name="AutoShape 39" descr="* *SEGUE O ACOMPNHAMENTO DE PIVÔS*">
          <a:extLst>
            <a:ext uri="{FF2B5EF4-FFF2-40B4-BE49-F238E27FC236}">
              <a16:creationId xmlns:a16="http://schemas.microsoft.com/office/drawing/2014/main" id="{93CE20F8-3113-44AF-BC5B-C9C0DE2CA125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95" name="AutoShape 39" descr="* *SEGUE O ACOMPNHAMENTO DE PIVÔS*">
          <a:extLst>
            <a:ext uri="{FF2B5EF4-FFF2-40B4-BE49-F238E27FC236}">
              <a16:creationId xmlns:a16="http://schemas.microsoft.com/office/drawing/2014/main" id="{74AAE3BD-E300-4B1E-8DA6-DC25E006177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96" name="AutoShape 39" descr="* *SEGUE O ACOMPNHAMENTO DE PIVÔS*">
          <a:extLst>
            <a:ext uri="{FF2B5EF4-FFF2-40B4-BE49-F238E27FC236}">
              <a16:creationId xmlns:a16="http://schemas.microsoft.com/office/drawing/2014/main" id="{8FAC120E-7C98-45BC-9773-E37C3C5CBBF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97" name="AutoShape 39" descr="* *SEGUE O ACOMPNHAMENTO DE PIVÔS*">
          <a:extLst>
            <a:ext uri="{FF2B5EF4-FFF2-40B4-BE49-F238E27FC236}">
              <a16:creationId xmlns:a16="http://schemas.microsoft.com/office/drawing/2014/main" id="{D14357F3-4FD3-4B45-B989-7AF560323ADC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298" name="AutoShape 39" descr="* *SEGUE O ACOMPNHAMENTO DE PIVÔS*">
          <a:extLst>
            <a:ext uri="{FF2B5EF4-FFF2-40B4-BE49-F238E27FC236}">
              <a16:creationId xmlns:a16="http://schemas.microsoft.com/office/drawing/2014/main" id="{F68F8413-B413-49D8-8026-11492AB4283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300" name="AutoShape 39" descr="* *SEGUE O ACOMPNHAMENTO DE PIVÔS*">
          <a:extLst>
            <a:ext uri="{FF2B5EF4-FFF2-40B4-BE49-F238E27FC236}">
              <a16:creationId xmlns:a16="http://schemas.microsoft.com/office/drawing/2014/main" id="{3B704E54-2D20-4E3E-9126-D46F281F52D4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0108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1062717</xdr:colOff>
      <xdr:row>10</xdr:row>
      <xdr:rowOff>141175</xdr:rowOff>
    </xdr:from>
    <xdr:ext cx="308203" cy="307600"/>
    <xdr:sp macro="" textlink="">
      <xdr:nvSpPr>
        <xdr:cNvPr id="301" name="AutoShape 39" descr="* *SEGUE O ACOMPNHAMENTO DE PIVÔS*">
          <a:extLst>
            <a:ext uri="{FF2B5EF4-FFF2-40B4-BE49-F238E27FC236}">
              <a16:creationId xmlns:a16="http://schemas.microsoft.com/office/drawing/2014/main" id="{1C1BA3DC-85AB-4916-AAEC-3BAFC00FDCC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3260613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02" name="AutoShape 39" descr="* *SEGUE O ACOMPNHAMENTO DE PIVÔS*">
          <a:extLst>
            <a:ext uri="{FF2B5EF4-FFF2-40B4-BE49-F238E27FC236}">
              <a16:creationId xmlns:a16="http://schemas.microsoft.com/office/drawing/2014/main" id="{D4FB2957-71DF-4DC7-B917-3504F834B1C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303" name="AutoShape 39" descr="* *SEGUE O ACOMPNHAMENTO DE PIVÔS*">
          <a:extLst>
            <a:ext uri="{FF2B5EF4-FFF2-40B4-BE49-F238E27FC236}">
              <a16:creationId xmlns:a16="http://schemas.microsoft.com/office/drawing/2014/main" id="{8673655D-C5F2-4DE0-B726-080A496949D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304" name="AutoShape 39" descr="* *SEGUE O ACOMPNHAMENTO DE PIVÔS*">
          <a:extLst>
            <a:ext uri="{FF2B5EF4-FFF2-40B4-BE49-F238E27FC236}">
              <a16:creationId xmlns:a16="http://schemas.microsoft.com/office/drawing/2014/main" id="{C712A256-EF40-465D-BF2C-0C400C89885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05" name="AutoShape 39" descr="* *SEGUE O ACOMPNHAMENTO DE PIVÔS*">
          <a:extLst>
            <a:ext uri="{FF2B5EF4-FFF2-40B4-BE49-F238E27FC236}">
              <a16:creationId xmlns:a16="http://schemas.microsoft.com/office/drawing/2014/main" id="{8CA1E7E6-B205-4C47-B5D6-36C79392C37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7</xdr:row>
      <xdr:rowOff>85725</xdr:rowOff>
    </xdr:from>
    <xdr:ext cx="309562" cy="304800"/>
    <xdr:pic>
      <xdr:nvPicPr>
        <xdr:cNvPr id="306" name="Picture 3464" descr="* *SEGUE O ACOMPNHAMENTO DE PIVÔS*">
          <a:extLst>
            <a:ext uri="{FF2B5EF4-FFF2-40B4-BE49-F238E27FC236}">
              <a16:creationId xmlns:a16="http://schemas.microsoft.com/office/drawing/2014/main" id="{368A6E3C-185B-4B20-A1B6-1CB99E3F2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7</xdr:row>
      <xdr:rowOff>85725</xdr:rowOff>
    </xdr:from>
    <xdr:ext cx="309562" cy="304800"/>
    <xdr:pic>
      <xdr:nvPicPr>
        <xdr:cNvPr id="307" name="Picture 3548" descr="* *SEGUE O ACOMPNHAMENTO DE PIVÔS*">
          <a:extLst>
            <a:ext uri="{FF2B5EF4-FFF2-40B4-BE49-F238E27FC236}">
              <a16:creationId xmlns:a16="http://schemas.microsoft.com/office/drawing/2014/main" id="{91D1A021-310E-47FE-A941-905297C16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08" name="AutoShape 39" descr="* *SEGUE O ACOMPNHAMENTO DE PIVÔS*">
          <a:extLst>
            <a:ext uri="{FF2B5EF4-FFF2-40B4-BE49-F238E27FC236}">
              <a16:creationId xmlns:a16="http://schemas.microsoft.com/office/drawing/2014/main" id="{B1295D17-45CC-4DD3-8A9D-E60CE9A412A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09" name="AutoShape 39" descr="* *SEGUE O ACOMPNHAMENTO DE PIVÔS*">
          <a:extLst>
            <a:ext uri="{FF2B5EF4-FFF2-40B4-BE49-F238E27FC236}">
              <a16:creationId xmlns:a16="http://schemas.microsoft.com/office/drawing/2014/main" id="{389D16B6-5B28-4BC1-8755-A185A1635D3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0" name="AutoShape 39" descr="* *SEGUE O ACOMPNHAMENTO DE PIVÔS*">
          <a:extLst>
            <a:ext uri="{FF2B5EF4-FFF2-40B4-BE49-F238E27FC236}">
              <a16:creationId xmlns:a16="http://schemas.microsoft.com/office/drawing/2014/main" id="{D8058439-688F-43A1-9B19-5F64E86C442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1" name="AutoShape 39" descr="* *SEGUE O ACOMPNHAMENTO DE PIVÔS*">
          <a:extLst>
            <a:ext uri="{FF2B5EF4-FFF2-40B4-BE49-F238E27FC236}">
              <a16:creationId xmlns:a16="http://schemas.microsoft.com/office/drawing/2014/main" id="{65889F44-DA56-489A-BD0A-807CF9E1391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7</xdr:row>
      <xdr:rowOff>85725</xdr:rowOff>
    </xdr:from>
    <xdr:ext cx="309562" cy="304800"/>
    <xdr:pic>
      <xdr:nvPicPr>
        <xdr:cNvPr id="312" name="Picture 22" descr="* *SEGUE O ACOMPNHAMENTO DE PIVÔS*">
          <a:extLst>
            <a:ext uri="{FF2B5EF4-FFF2-40B4-BE49-F238E27FC236}">
              <a16:creationId xmlns:a16="http://schemas.microsoft.com/office/drawing/2014/main" id="{16A252DB-7E2D-49BE-8F62-D959BD77D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313" name="AutoShape 39" descr="* *SEGUE O ACOMPNHAMENTO DE PIVÔS*">
          <a:extLst>
            <a:ext uri="{FF2B5EF4-FFF2-40B4-BE49-F238E27FC236}">
              <a16:creationId xmlns:a16="http://schemas.microsoft.com/office/drawing/2014/main" id="{422FDC68-7EAF-4B89-84AA-9141135C2DC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4" name="AutoShape 39" descr="* *SEGUE O ACOMPNHAMENTO DE PIVÔS*">
          <a:extLst>
            <a:ext uri="{FF2B5EF4-FFF2-40B4-BE49-F238E27FC236}">
              <a16:creationId xmlns:a16="http://schemas.microsoft.com/office/drawing/2014/main" id="{E801F136-9C83-4643-97A8-B2B0DD655ED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5" name="AutoShape 39" descr="* *SEGUE O ACOMPNHAMENTO DE PIVÔS*">
          <a:extLst>
            <a:ext uri="{FF2B5EF4-FFF2-40B4-BE49-F238E27FC236}">
              <a16:creationId xmlns:a16="http://schemas.microsoft.com/office/drawing/2014/main" id="{8E64F6DB-C627-413B-B294-06962B056F3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6" name="AutoShape 39" descr="* *SEGUE O ACOMPNHAMENTO DE PIVÔS*">
          <a:extLst>
            <a:ext uri="{FF2B5EF4-FFF2-40B4-BE49-F238E27FC236}">
              <a16:creationId xmlns:a16="http://schemas.microsoft.com/office/drawing/2014/main" id="{429FDA04-6DEF-4E06-954A-0B4BD84A38E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7" name="AutoShape 39" descr="* *SEGUE O ACOMPNHAMENTO DE PIVÔS*">
          <a:extLst>
            <a:ext uri="{FF2B5EF4-FFF2-40B4-BE49-F238E27FC236}">
              <a16:creationId xmlns:a16="http://schemas.microsoft.com/office/drawing/2014/main" id="{947D14D7-A2A9-48CA-B5BE-22508913777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19" name="AutoShape 39" descr="* *SEGUE O ACOMPNHAMENTO DE PIVÔS*">
          <a:extLst>
            <a:ext uri="{FF2B5EF4-FFF2-40B4-BE49-F238E27FC236}">
              <a16:creationId xmlns:a16="http://schemas.microsoft.com/office/drawing/2014/main" id="{077480EB-47C0-404B-ABB2-AA991F73EC3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1199" cy="304800"/>
    <xdr:sp macro="" textlink="">
      <xdr:nvSpPr>
        <xdr:cNvPr id="321" name="AutoShape 39" descr="* *SEGUE O ACOMPNHAMENTO DE PIVÔS*">
          <a:extLst>
            <a:ext uri="{FF2B5EF4-FFF2-40B4-BE49-F238E27FC236}">
              <a16:creationId xmlns:a16="http://schemas.microsoft.com/office/drawing/2014/main" id="{DC5D5813-C7FC-4C86-A6E5-1C7299311BE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7</xdr:row>
      <xdr:rowOff>81644</xdr:rowOff>
    </xdr:from>
    <xdr:ext cx="308203" cy="307600"/>
    <xdr:sp macro="" textlink="">
      <xdr:nvSpPr>
        <xdr:cNvPr id="322" name="AutoShape 39" descr="* *SEGUE O ACOMPNHAMENTO DE PIVÔS*">
          <a:extLst>
            <a:ext uri="{FF2B5EF4-FFF2-40B4-BE49-F238E27FC236}">
              <a16:creationId xmlns:a16="http://schemas.microsoft.com/office/drawing/2014/main" id="{5B4C4882-B12D-4CB1-8E50-60C2AFD0107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23" name="AutoShape 39" descr="* *SEGUE O ACOMPNHAMENTO DE PIVÔS*">
          <a:extLst>
            <a:ext uri="{FF2B5EF4-FFF2-40B4-BE49-F238E27FC236}">
              <a16:creationId xmlns:a16="http://schemas.microsoft.com/office/drawing/2014/main" id="{E66A8636-4F4B-418E-93E6-AF0F7243B9F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324" name="AutoShape 39" descr="* *SEGUE O ACOMPNHAMENTO DE PIVÔS*">
          <a:extLst>
            <a:ext uri="{FF2B5EF4-FFF2-40B4-BE49-F238E27FC236}">
              <a16:creationId xmlns:a16="http://schemas.microsoft.com/office/drawing/2014/main" id="{3F0084F6-5C08-4956-8096-C226F41B12D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325" name="AutoShape 39" descr="* *SEGUE O ACOMPNHAMENTO DE PIVÔS*">
          <a:extLst>
            <a:ext uri="{FF2B5EF4-FFF2-40B4-BE49-F238E27FC236}">
              <a16:creationId xmlns:a16="http://schemas.microsoft.com/office/drawing/2014/main" id="{441A4A4D-29DD-4F63-91BF-228CBA21F9F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26" name="AutoShape 39" descr="* *SEGUE O ACOMPNHAMENTO DE PIVÔS*">
          <a:extLst>
            <a:ext uri="{FF2B5EF4-FFF2-40B4-BE49-F238E27FC236}">
              <a16:creationId xmlns:a16="http://schemas.microsoft.com/office/drawing/2014/main" id="{8ADE83B5-9A9B-4CF5-87A4-49EA0E23010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8</xdr:row>
      <xdr:rowOff>85725</xdr:rowOff>
    </xdr:from>
    <xdr:ext cx="309562" cy="304800"/>
    <xdr:pic>
      <xdr:nvPicPr>
        <xdr:cNvPr id="327" name="Picture 3464" descr="* *SEGUE O ACOMPNHAMENTO DE PIVÔS*">
          <a:extLst>
            <a:ext uri="{FF2B5EF4-FFF2-40B4-BE49-F238E27FC236}">
              <a16:creationId xmlns:a16="http://schemas.microsoft.com/office/drawing/2014/main" id="{1C8B3C62-0F29-495C-8A44-34245F203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8</xdr:row>
      <xdr:rowOff>85725</xdr:rowOff>
    </xdr:from>
    <xdr:ext cx="309562" cy="304800"/>
    <xdr:pic>
      <xdr:nvPicPr>
        <xdr:cNvPr id="328" name="Picture 3548" descr="* *SEGUE O ACOMPNHAMENTO DE PIVÔS*">
          <a:extLst>
            <a:ext uri="{FF2B5EF4-FFF2-40B4-BE49-F238E27FC236}">
              <a16:creationId xmlns:a16="http://schemas.microsoft.com/office/drawing/2014/main" id="{FC5BD184-ED52-4644-97E7-2B218E04D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29" name="AutoShape 39" descr="* *SEGUE O ACOMPNHAMENTO DE PIVÔS*">
          <a:extLst>
            <a:ext uri="{FF2B5EF4-FFF2-40B4-BE49-F238E27FC236}">
              <a16:creationId xmlns:a16="http://schemas.microsoft.com/office/drawing/2014/main" id="{8D4C442D-2CA6-4A91-8773-8DA6AAE87D0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0" name="AutoShape 39" descr="* *SEGUE O ACOMPNHAMENTO DE PIVÔS*">
          <a:extLst>
            <a:ext uri="{FF2B5EF4-FFF2-40B4-BE49-F238E27FC236}">
              <a16:creationId xmlns:a16="http://schemas.microsoft.com/office/drawing/2014/main" id="{42AFC1D4-50A4-47D2-84C3-9F144F3532F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1" name="AutoShape 39" descr="* *SEGUE O ACOMPNHAMENTO DE PIVÔS*">
          <a:extLst>
            <a:ext uri="{FF2B5EF4-FFF2-40B4-BE49-F238E27FC236}">
              <a16:creationId xmlns:a16="http://schemas.microsoft.com/office/drawing/2014/main" id="{01ED960A-E7FD-4F61-82BF-4882EA03C9F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2" name="AutoShape 39" descr="* *SEGUE O ACOMPNHAMENTO DE PIVÔS*">
          <a:extLst>
            <a:ext uri="{FF2B5EF4-FFF2-40B4-BE49-F238E27FC236}">
              <a16:creationId xmlns:a16="http://schemas.microsoft.com/office/drawing/2014/main" id="{93EF836A-FADE-4AB4-A44A-36FC7A25FAA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8</xdr:row>
      <xdr:rowOff>85725</xdr:rowOff>
    </xdr:from>
    <xdr:ext cx="309562" cy="304800"/>
    <xdr:pic>
      <xdr:nvPicPr>
        <xdr:cNvPr id="333" name="Picture 22" descr="* *SEGUE O ACOMPNHAMENTO DE PIVÔS*">
          <a:extLst>
            <a:ext uri="{FF2B5EF4-FFF2-40B4-BE49-F238E27FC236}">
              <a16:creationId xmlns:a16="http://schemas.microsoft.com/office/drawing/2014/main" id="{235065B3-EDDC-4371-8165-A2CB93FA7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334" name="AutoShape 39" descr="* *SEGUE O ACOMPNHAMENTO DE PIVÔS*">
          <a:extLst>
            <a:ext uri="{FF2B5EF4-FFF2-40B4-BE49-F238E27FC236}">
              <a16:creationId xmlns:a16="http://schemas.microsoft.com/office/drawing/2014/main" id="{FC5BEDE4-2D67-4CC3-A86C-2F6707A783A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5" name="AutoShape 39" descr="* *SEGUE O ACOMPNHAMENTO DE PIVÔS*">
          <a:extLst>
            <a:ext uri="{FF2B5EF4-FFF2-40B4-BE49-F238E27FC236}">
              <a16:creationId xmlns:a16="http://schemas.microsoft.com/office/drawing/2014/main" id="{045A7B7B-0EF4-4512-9572-1DBE2CACD65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6" name="AutoShape 39" descr="* *SEGUE O ACOMPNHAMENTO DE PIVÔS*">
          <a:extLst>
            <a:ext uri="{FF2B5EF4-FFF2-40B4-BE49-F238E27FC236}">
              <a16:creationId xmlns:a16="http://schemas.microsoft.com/office/drawing/2014/main" id="{B8CB12EA-0624-47B3-BF96-00139B88E30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7" name="AutoShape 39" descr="* *SEGUE O ACOMPNHAMENTO DE PIVÔS*">
          <a:extLst>
            <a:ext uri="{FF2B5EF4-FFF2-40B4-BE49-F238E27FC236}">
              <a16:creationId xmlns:a16="http://schemas.microsoft.com/office/drawing/2014/main" id="{5B53A56B-DABE-440C-B7F4-595458518E6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8" name="AutoShape 39" descr="* *SEGUE O ACOMPNHAMENTO DE PIVÔS*">
          <a:extLst>
            <a:ext uri="{FF2B5EF4-FFF2-40B4-BE49-F238E27FC236}">
              <a16:creationId xmlns:a16="http://schemas.microsoft.com/office/drawing/2014/main" id="{257B0A83-08F8-46BA-BDE3-8BB781301F5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39" name="AutoShape 39" descr="* *SEGUE O ACOMPNHAMENTO DE PIVÔS*">
          <a:extLst>
            <a:ext uri="{FF2B5EF4-FFF2-40B4-BE49-F238E27FC236}">
              <a16:creationId xmlns:a16="http://schemas.microsoft.com/office/drawing/2014/main" id="{F13F4448-1AC1-4A96-A5D9-34E538658BC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1199" cy="304800"/>
    <xdr:sp macro="" textlink="">
      <xdr:nvSpPr>
        <xdr:cNvPr id="340" name="AutoShape 39" descr="* *SEGUE O ACOMPNHAMENTO DE PIVÔS*">
          <a:extLst>
            <a:ext uri="{FF2B5EF4-FFF2-40B4-BE49-F238E27FC236}">
              <a16:creationId xmlns:a16="http://schemas.microsoft.com/office/drawing/2014/main" id="{58710E7F-12CA-4B21-AD92-A1C123A5DC8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8</xdr:row>
      <xdr:rowOff>81644</xdr:rowOff>
    </xdr:from>
    <xdr:ext cx="308203" cy="307600"/>
    <xdr:sp macro="" textlink="">
      <xdr:nvSpPr>
        <xdr:cNvPr id="341" name="AutoShape 39" descr="* *SEGUE O ACOMPNHAMENTO DE PIVÔS*">
          <a:extLst>
            <a:ext uri="{FF2B5EF4-FFF2-40B4-BE49-F238E27FC236}">
              <a16:creationId xmlns:a16="http://schemas.microsoft.com/office/drawing/2014/main" id="{DF4CFFBA-B1FA-4CCB-B4F9-DEBC18F9C6C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42" name="AutoShape 39" descr="* *SEGUE O ACOMPNHAMENTO DE PIVÔS*">
          <a:extLst>
            <a:ext uri="{FF2B5EF4-FFF2-40B4-BE49-F238E27FC236}">
              <a16:creationId xmlns:a16="http://schemas.microsoft.com/office/drawing/2014/main" id="{B6572C7E-3C0C-4A27-9B1D-BA8794ED590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343" name="AutoShape 39" descr="* *SEGUE O ACOMPNHAMENTO DE PIVÔS*">
          <a:extLst>
            <a:ext uri="{FF2B5EF4-FFF2-40B4-BE49-F238E27FC236}">
              <a16:creationId xmlns:a16="http://schemas.microsoft.com/office/drawing/2014/main" id="{7024D25D-34A1-43F2-A564-047BBC0D07D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346" name="AutoShape 39" descr="* *SEGUE O ACOMPNHAMENTO DE PIVÔS*">
          <a:extLst>
            <a:ext uri="{FF2B5EF4-FFF2-40B4-BE49-F238E27FC236}">
              <a16:creationId xmlns:a16="http://schemas.microsoft.com/office/drawing/2014/main" id="{FD3BC047-79FC-4E31-BF02-315FE4D8F07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48" name="AutoShape 39" descr="* *SEGUE O ACOMPNHAMENTO DE PIVÔS*">
          <a:extLst>
            <a:ext uri="{FF2B5EF4-FFF2-40B4-BE49-F238E27FC236}">
              <a16:creationId xmlns:a16="http://schemas.microsoft.com/office/drawing/2014/main" id="{37289A16-A168-4874-930A-1ECBE3AE729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9</xdr:row>
      <xdr:rowOff>85725</xdr:rowOff>
    </xdr:from>
    <xdr:ext cx="309562" cy="304800"/>
    <xdr:pic>
      <xdr:nvPicPr>
        <xdr:cNvPr id="349" name="Picture 3464" descr="* *SEGUE O ACOMPNHAMENTO DE PIVÔS*">
          <a:extLst>
            <a:ext uri="{FF2B5EF4-FFF2-40B4-BE49-F238E27FC236}">
              <a16:creationId xmlns:a16="http://schemas.microsoft.com/office/drawing/2014/main" id="{664E998A-A7E7-4C94-9B15-0874DDCA6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9</xdr:row>
      <xdr:rowOff>85725</xdr:rowOff>
    </xdr:from>
    <xdr:ext cx="309562" cy="304800"/>
    <xdr:pic>
      <xdr:nvPicPr>
        <xdr:cNvPr id="350" name="Picture 3548" descr="* *SEGUE O ACOMPNHAMENTO DE PIVÔS*">
          <a:extLst>
            <a:ext uri="{FF2B5EF4-FFF2-40B4-BE49-F238E27FC236}">
              <a16:creationId xmlns:a16="http://schemas.microsoft.com/office/drawing/2014/main" id="{10D35EB0-14B4-480A-AD1A-8CC564B36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1" name="AutoShape 39" descr="* *SEGUE O ACOMPNHAMENTO DE PIVÔS*">
          <a:extLst>
            <a:ext uri="{FF2B5EF4-FFF2-40B4-BE49-F238E27FC236}">
              <a16:creationId xmlns:a16="http://schemas.microsoft.com/office/drawing/2014/main" id="{8D55CB15-74C4-450C-957F-BBAAD611052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2" name="AutoShape 39" descr="* *SEGUE O ACOMPNHAMENTO DE PIVÔS*">
          <a:extLst>
            <a:ext uri="{FF2B5EF4-FFF2-40B4-BE49-F238E27FC236}">
              <a16:creationId xmlns:a16="http://schemas.microsoft.com/office/drawing/2014/main" id="{8E0AC4B7-788A-4C22-8C3B-03FBAC0B0E8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3" name="AutoShape 39" descr="* *SEGUE O ACOMPNHAMENTO DE PIVÔS*">
          <a:extLst>
            <a:ext uri="{FF2B5EF4-FFF2-40B4-BE49-F238E27FC236}">
              <a16:creationId xmlns:a16="http://schemas.microsoft.com/office/drawing/2014/main" id="{C0BDD376-6E89-4A6C-B033-6CB8467FB78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4" name="AutoShape 39" descr="* *SEGUE O ACOMPNHAMENTO DE PIVÔS*">
          <a:extLst>
            <a:ext uri="{FF2B5EF4-FFF2-40B4-BE49-F238E27FC236}">
              <a16:creationId xmlns:a16="http://schemas.microsoft.com/office/drawing/2014/main" id="{7856F683-4160-4014-BDF9-2DDF83308C2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9</xdr:row>
      <xdr:rowOff>85725</xdr:rowOff>
    </xdr:from>
    <xdr:ext cx="309562" cy="304800"/>
    <xdr:pic>
      <xdr:nvPicPr>
        <xdr:cNvPr id="355" name="Picture 22" descr="* *SEGUE O ACOMPNHAMENTO DE PIVÔS*">
          <a:extLst>
            <a:ext uri="{FF2B5EF4-FFF2-40B4-BE49-F238E27FC236}">
              <a16:creationId xmlns:a16="http://schemas.microsoft.com/office/drawing/2014/main" id="{12244EE9-E893-47C2-8B30-6AB71A345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356" name="AutoShape 39" descr="* *SEGUE O ACOMPNHAMENTO DE PIVÔS*">
          <a:extLst>
            <a:ext uri="{FF2B5EF4-FFF2-40B4-BE49-F238E27FC236}">
              <a16:creationId xmlns:a16="http://schemas.microsoft.com/office/drawing/2014/main" id="{76A57A15-1724-4F9A-88EE-53C3D44F88B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7" name="AutoShape 39" descr="* *SEGUE O ACOMPNHAMENTO DE PIVÔS*">
          <a:extLst>
            <a:ext uri="{FF2B5EF4-FFF2-40B4-BE49-F238E27FC236}">
              <a16:creationId xmlns:a16="http://schemas.microsoft.com/office/drawing/2014/main" id="{FA8472D5-A10E-4B40-AA53-335E044C171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8" name="AutoShape 39" descr="* *SEGUE O ACOMPNHAMENTO DE PIVÔS*">
          <a:extLst>
            <a:ext uri="{FF2B5EF4-FFF2-40B4-BE49-F238E27FC236}">
              <a16:creationId xmlns:a16="http://schemas.microsoft.com/office/drawing/2014/main" id="{F429A15F-2858-4083-AB76-C0BB76F4CB0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59" name="AutoShape 39" descr="* *SEGUE O ACOMPNHAMENTO DE PIVÔS*">
          <a:extLst>
            <a:ext uri="{FF2B5EF4-FFF2-40B4-BE49-F238E27FC236}">
              <a16:creationId xmlns:a16="http://schemas.microsoft.com/office/drawing/2014/main" id="{D21D481F-49A3-42DD-9445-5F710506919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60" name="AutoShape 39" descr="* *SEGUE O ACOMPNHAMENTO DE PIVÔS*">
          <a:extLst>
            <a:ext uri="{FF2B5EF4-FFF2-40B4-BE49-F238E27FC236}">
              <a16:creationId xmlns:a16="http://schemas.microsoft.com/office/drawing/2014/main" id="{7310CD73-8D1F-46A6-BFFE-A8508BF7DEE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61" name="AutoShape 39" descr="* *SEGUE O ACOMPNHAMENTO DE PIVÔS*">
          <a:extLst>
            <a:ext uri="{FF2B5EF4-FFF2-40B4-BE49-F238E27FC236}">
              <a16:creationId xmlns:a16="http://schemas.microsoft.com/office/drawing/2014/main" id="{48E6BB61-DF0E-497F-A4A4-D908CD38BF5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1199" cy="304800"/>
    <xdr:sp macro="" textlink="">
      <xdr:nvSpPr>
        <xdr:cNvPr id="362" name="AutoShape 39" descr="* *SEGUE O ACOMPNHAMENTO DE PIVÔS*">
          <a:extLst>
            <a:ext uri="{FF2B5EF4-FFF2-40B4-BE49-F238E27FC236}">
              <a16:creationId xmlns:a16="http://schemas.microsoft.com/office/drawing/2014/main" id="{5E3E979C-6022-413E-BA1C-3A5AB8CCB6E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9</xdr:row>
      <xdr:rowOff>81644</xdr:rowOff>
    </xdr:from>
    <xdr:ext cx="308203" cy="307600"/>
    <xdr:sp macro="" textlink="">
      <xdr:nvSpPr>
        <xdr:cNvPr id="363" name="AutoShape 39" descr="* *SEGUE O ACOMPNHAMENTO DE PIVÔS*">
          <a:extLst>
            <a:ext uri="{FF2B5EF4-FFF2-40B4-BE49-F238E27FC236}">
              <a16:creationId xmlns:a16="http://schemas.microsoft.com/office/drawing/2014/main" id="{5E3069FB-B5A3-4EC6-85BA-723BB6B239F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64" name="AutoShape 39" descr="* *SEGUE O ACOMPNHAMENTO DE PIVÔS*">
          <a:extLst>
            <a:ext uri="{FF2B5EF4-FFF2-40B4-BE49-F238E27FC236}">
              <a16:creationId xmlns:a16="http://schemas.microsoft.com/office/drawing/2014/main" id="{12662881-65F4-4FC8-A5E9-7E02E3F1C0B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365" name="AutoShape 39" descr="* *SEGUE O ACOMPNHAMENTO DE PIVÔS*">
          <a:extLst>
            <a:ext uri="{FF2B5EF4-FFF2-40B4-BE49-F238E27FC236}">
              <a16:creationId xmlns:a16="http://schemas.microsoft.com/office/drawing/2014/main" id="{D8D16937-9B4E-4003-BEF1-06B0614263C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366" name="AutoShape 39" descr="* *SEGUE O ACOMPNHAMENTO DE PIVÔS*">
          <a:extLst>
            <a:ext uri="{FF2B5EF4-FFF2-40B4-BE49-F238E27FC236}">
              <a16:creationId xmlns:a16="http://schemas.microsoft.com/office/drawing/2014/main" id="{8FD8EF3E-FF6A-4C8B-8009-1B751A19812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67" name="AutoShape 39" descr="* *SEGUE O ACOMPNHAMENTO DE PIVÔS*">
          <a:extLst>
            <a:ext uri="{FF2B5EF4-FFF2-40B4-BE49-F238E27FC236}">
              <a16:creationId xmlns:a16="http://schemas.microsoft.com/office/drawing/2014/main" id="{3C8614BD-DA7B-4E96-8DE4-01D6BE755B1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10</xdr:row>
      <xdr:rowOff>85725</xdr:rowOff>
    </xdr:from>
    <xdr:ext cx="309562" cy="304800"/>
    <xdr:pic>
      <xdr:nvPicPr>
        <xdr:cNvPr id="368" name="Picture 3464" descr="* *SEGUE O ACOMPNHAMENTO DE PIVÔS*">
          <a:extLst>
            <a:ext uri="{FF2B5EF4-FFF2-40B4-BE49-F238E27FC236}">
              <a16:creationId xmlns:a16="http://schemas.microsoft.com/office/drawing/2014/main" id="{82A0DD26-3948-4568-931A-1F7CCC98F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10</xdr:row>
      <xdr:rowOff>85725</xdr:rowOff>
    </xdr:from>
    <xdr:ext cx="309562" cy="304800"/>
    <xdr:pic>
      <xdr:nvPicPr>
        <xdr:cNvPr id="369" name="Picture 3548" descr="* *SEGUE O ACOMPNHAMENTO DE PIVÔS*">
          <a:extLst>
            <a:ext uri="{FF2B5EF4-FFF2-40B4-BE49-F238E27FC236}">
              <a16:creationId xmlns:a16="http://schemas.microsoft.com/office/drawing/2014/main" id="{651F8352-2386-46D0-83D6-B31718BA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0" name="AutoShape 39" descr="* *SEGUE O ACOMPNHAMENTO DE PIVÔS*">
          <a:extLst>
            <a:ext uri="{FF2B5EF4-FFF2-40B4-BE49-F238E27FC236}">
              <a16:creationId xmlns:a16="http://schemas.microsoft.com/office/drawing/2014/main" id="{3779E910-D0B1-4F08-8D8E-F3F866AF3DE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1" name="AutoShape 39" descr="* *SEGUE O ACOMPNHAMENTO DE PIVÔS*">
          <a:extLst>
            <a:ext uri="{FF2B5EF4-FFF2-40B4-BE49-F238E27FC236}">
              <a16:creationId xmlns:a16="http://schemas.microsoft.com/office/drawing/2014/main" id="{AC8CC5BD-B3A2-4A26-AAAD-E5844555DCE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2" name="AutoShape 39" descr="* *SEGUE O ACOMPNHAMENTO DE PIVÔS*">
          <a:extLst>
            <a:ext uri="{FF2B5EF4-FFF2-40B4-BE49-F238E27FC236}">
              <a16:creationId xmlns:a16="http://schemas.microsoft.com/office/drawing/2014/main" id="{6EE91657-281A-42FC-A0FD-CB8DC256944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3" name="AutoShape 39" descr="* *SEGUE O ACOMPNHAMENTO DE PIVÔS*">
          <a:extLst>
            <a:ext uri="{FF2B5EF4-FFF2-40B4-BE49-F238E27FC236}">
              <a16:creationId xmlns:a16="http://schemas.microsoft.com/office/drawing/2014/main" id="{4D8AEA4D-DCB8-40BA-A0BD-B8C97D7DE82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10</xdr:row>
      <xdr:rowOff>85725</xdr:rowOff>
    </xdr:from>
    <xdr:ext cx="309562" cy="304800"/>
    <xdr:pic>
      <xdr:nvPicPr>
        <xdr:cNvPr id="374" name="Picture 22" descr="* *SEGUE O ACOMPNHAMENTO DE PIVÔS*">
          <a:extLst>
            <a:ext uri="{FF2B5EF4-FFF2-40B4-BE49-F238E27FC236}">
              <a16:creationId xmlns:a16="http://schemas.microsoft.com/office/drawing/2014/main" id="{D883501F-51C6-4901-959A-1AEBA58A2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375" name="AutoShape 39" descr="* *SEGUE O ACOMPNHAMENTO DE PIVÔS*">
          <a:extLst>
            <a:ext uri="{FF2B5EF4-FFF2-40B4-BE49-F238E27FC236}">
              <a16:creationId xmlns:a16="http://schemas.microsoft.com/office/drawing/2014/main" id="{DC7CE50E-2A64-415E-BDD0-54590A726D6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6" name="AutoShape 39" descr="* *SEGUE O ACOMPNHAMENTO DE PIVÔS*">
          <a:extLst>
            <a:ext uri="{FF2B5EF4-FFF2-40B4-BE49-F238E27FC236}">
              <a16:creationId xmlns:a16="http://schemas.microsoft.com/office/drawing/2014/main" id="{B7CB195E-D9CE-4522-A05A-BF6120ADBE5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7" name="AutoShape 39" descr="* *SEGUE O ACOMPNHAMENTO DE PIVÔS*">
          <a:extLst>
            <a:ext uri="{FF2B5EF4-FFF2-40B4-BE49-F238E27FC236}">
              <a16:creationId xmlns:a16="http://schemas.microsoft.com/office/drawing/2014/main" id="{C06A24B8-9B29-40F9-93B4-B722F434655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8" name="AutoShape 39" descr="* *SEGUE O ACOMPNHAMENTO DE PIVÔS*">
          <a:extLst>
            <a:ext uri="{FF2B5EF4-FFF2-40B4-BE49-F238E27FC236}">
              <a16:creationId xmlns:a16="http://schemas.microsoft.com/office/drawing/2014/main" id="{F91EED6F-4EDD-4D3C-ACDF-131CFC91318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79" name="AutoShape 39" descr="* *SEGUE O ACOMPNHAMENTO DE PIVÔS*">
          <a:extLst>
            <a:ext uri="{FF2B5EF4-FFF2-40B4-BE49-F238E27FC236}">
              <a16:creationId xmlns:a16="http://schemas.microsoft.com/office/drawing/2014/main" id="{8B453900-C433-4B32-8E18-94B6BFD25C64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80" name="AutoShape 39" descr="* *SEGUE O ACOMPNHAMENTO DE PIVÔS*">
          <a:extLst>
            <a:ext uri="{FF2B5EF4-FFF2-40B4-BE49-F238E27FC236}">
              <a16:creationId xmlns:a16="http://schemas.microsoft.com/office/drawing/2014/main" id="{A9DE0924-FCEE-4892-AA53-CD34C612CE1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1199" cy="304800"/>
    <xdr:sp macro="" textlink="">
      <xdr:nvSpPr>
        <xdr:cNvPr id="381" name="AutoShape 39" descr="* *SEGUE O ACOMPNHAMENTO DE PIVÔS*">
          <a:extLst>
            <a:ext uri="{FF2B5EF4-FFF2-40B4-BE49-F238E27FC236}">
              <a16:creationId xmlns:a16="http://schemas.microsoft.com/office/drawing/2014/main" id="{5722A8A2-B019-4532-94F9-EC814C67AA3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10</xdr:row>
      <xdr:rowOff>81644</xdr:rowOff>
    </xdr:from>
    <xdr:ext cx="308203" cy="307600"/>
    <xdr:sp macro="" textlink="">
      <xdr:nvSpPr>
        <xdr:cNvPr id="382" name="AutoShape 39" descr="* *SEGUE O ACOMPNHAMENTO DE PIVÔS*">
          <a:extLst>
            <a:ext uri="{FF2B5EF4-FFF2-40B4-BE49-F238E27FC236}">
              <a16:creationId xmlns:a16="http://schemas.microsoft.com/office/drawing/2014/main" id="{6488C94D-DB43-4B43-8DDB-426D2E5C607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383" name="AutoShape 39" descr="* *SEGUE O ACOMPNHAMENTO DE PIVÔS*">
          <a:extLst>
            <a:ext uri="{FF2B5EF4-FFF2-40B4-BE49-F238E27FC236}">
              <a16:creationId xmlns:a16="http://schemas.microsoft.com/office/drawing/2014/main" id="{D9AC82C5-93F7-4B04-BC35-48ED9420BD2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135616" name="AutoShape 39" descr="* *SEGUE O ACOMPNHAMENTO DE PIVÔS*">
          <a:extLst>
            <a:ext uri="{FF2B5EF4-FFF2-40B4-BE49-F238E27FC236}">
              <a16:creationId xmlns:a16="http://schemas.microsoft.com/office/drawing/2014/main" id="{0739C2B3-AA8F-4B52-9F79-2CFC2810FDE3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135617" name="AutoShape 39" descr="* *SEGUE O ACOMPNHAMENTO DE PIVÔS*">
          <a:extLst>
            <a:ext uri="{FF2B5EF4-FFF2-40B4-BE49-F238E27FC236}">
              <a16:creationId xmlns:a16="http://schemas.microsoft.com/office/drawing/2014/main" id="{90BE82DE-FC4B-4020-917A-43196B83A1E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18" name="AutoShape 39" descr="* *SEGUE O ACOMPNHAMENTO DE PIVÔS*">
          <a:extLst>
            <a:ext uri="{FF2B5EF4-FFF2-40B4-BE49-F238E27FC236}">
              <a16:creationId xmlns:a16="http://schemas.microsoft.com/office/drawing/2014/main" id="{7A544A54-F3E5-42BA-8EB0-F151C0AD884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11</xdr:row>
      <xdr:rowOff>85725</xdr:rowOff>
    </xdr:from>
    <xdr:ext cx="309562" cy="304800"/>
    <xdr:pic>
      <xdr:nvPicPr>
        <xdr:cNvPr id="135619" name="Picture 3464" descr="* *SEGUE O ACOMPNHAMENTO DE PIVÔS*">
          <a:extLst>
            <a:ext uri="{FF2B5EF4-FFF2-40B4-BE49-F238E27FC236}">
              <a16:creationId xmlns:a16="http://schemas.microsoft.com/office/drawing/2014/main" id="{B4BBE255-DD9B-4A41-9439-0CB95E4C3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11</xdr:row>
      <xdr:rowOff>85725</xdr:rowOff>
    </xdr:from>
    <xdr:ext cx="309562" cy="304800"/>
    <xdr:pic>
      <xdr:nvPicPr>
        <xdr:cNvPr id="135620" name="Picture 3548" descr="* *SEGUE O ACOMPNHAMENTO DE PIVÔS*">
          <a:extLst>
            <a:ext uri="{FF2B5EF4-FFF2-40B4-BE49-F238E27FC236}">
              <a16:creationId xmlns:a16="http://schemas.microsoft.com/office/drawing/2014/main" id="{B6AB50FC-5447-4EE1-95D4-EC9AA12BD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21" name="AutoShape 39" descr="* *SEGUE O ACOMPNHAMENTO DE PIVÔS*">
          <a:extLst>
            <a:ext uri="{FF2B5EF4-FFF2-40B4-BE49-F238E27FC236}">
              <a16:creationId xmlns:a16="http://schemas.microsoft.com/office/drawing/2014/main" id="{87B941F6-5590-4017-8941-8EC9812C722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22" name="AutoShape 39" descr="* *SEGUE O ACOMPNHAMENTO DE PIVÔS*">
          <a:extLst>
            <a:ext uri="{FF2B5EF4-FFF2-40B4-BE49-F238E27FC236}">
              <a16:creationId xmlns:a16="http://schemas.microsoft.com/office/drawing/2014/main" id="{01D2E2B8-8D2C-4E77-87A4-5A047904AB25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23" name="AutoShape 39" descr="* *SEGUE O ACOMPNHAMENTO DE PIVÔS*">
          <a:extLst>
            <a:ext uri="{FF2B5EF4-FFF2-40B4-BE49-F238E27FC236}">
              <a16:creationId xmlns:a16="http://schemas.microsoft.com/office/drawing/2014/main" id="{0E899889-AF7B-46C5-B110-12C878B26378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24" name="AutoShape 39" descr="* *SEGUE O ACOMPNHAMENTO DE PIVÔS*">
          <a:extLst>
            <a:ext uri="{FF2B5EF4-FFF2-40B4-BE49-F238E27FC236}">
              <a16:creationId xmlns:a16="http://schemas.microsoft.com/office/drawing/2014/main" id="{73F34C91-7141-4EE2-9E0E-1F670466BBA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11</xdr:row>
      <xdr:rowOff>85725</xdr:rowOff>
    </xdr:from>
    <xdr:ext cx="309562" cy="304800"/>
    <xdr:pic>
      <xdr:nvPicPr>
        <xdr:cNvPr id="135625" name="Picture 22" descr="* *SEGUE O ACOMPNHAMENTO DE PIVÔS*">
          <a:extLst>
            <a:ext uri="{FF2B5EF4-FFF2-40B4-BE49-F238E27FC236}">
              <a16:creationId xmlns:a16="http://schemas.microsoft.com/office/drawing/2014/main" id="{E3CB586C-9400-468D-A180-AC601C079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135626" name="AutoShape 39" descr="* *SEGUE O ACOMPNHAMENTO DE PIVÔS*">
          <a:extLst>
            <a:ext uri="{FF2B5EF4-FFF2-40B4-BE49-F238E27FC236}">
              <a16:creationId xmlns:a16="http://schemas.microsoft.com/office/drawing/2014/main" id="{E7C2C50D-2AF4-4207-A636-10D70688E99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28" name="AutoShape 39" descr="* *SEGUE O ACOMPNHAMENTO DE PIVÔS*">
          <a:extLst>
            <a:ext uri="{FF2B5EF4-FFF2-40B4-BE49-F238E27FC236}">
              <a16:creationId xmlns:a16="http://schemas.microsoft.com/office/drawing/2014/main" id="{E119358F-78AE-46B2-B0EA-0812BA5E179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29" name="AutoShape 39" descr="* *SEGUE O ACOMPNHAMENTO DE PIVÔS*">
          <a:extLst>
            <a:ext uri="{FF2B5EF4-FFF2-40B4-BE49-F238E27FC236}">
              <a16:creationId xmlns:a16="http://schemas.microsoft.com/office/drawing/2014/main" id="{F44AA773-D047-4223-ADFE-C70530EA956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30" name="AutoShape 39" descr="* *SEGUE O ACOMPNHAMENTO DE PIVÔS*">
          <a:extLst>
            <a:ext uri="{FF2B5EF4-FFF2-40B4-BE49-F238E27FC236}">
              <a16:creationId xmlns:a16="http://schemas.microsoft.com/office/drawing/2014/main" id="{75358F9E-E913-4033-A687-1C29986CCDC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31" name="AutoShape 39" descr="* *SEGUE O ACOMPNHAMENTO DE PIVÔS*">
          <a:extLst>
            <a:ext uri="{FF2B5EF4-FFF2-40B4-BE49-F238E27FC236}">
              <a16:creationId xmlns:a16="http://schemas.microsoft.com/office/drawing/2014/main" id="{C9DCCBCC-2F3D-4B37-B7DB-C6D2B3591CD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32" name="AutoShape 39" descr="* *SEGUE O ACOMPNHAMENTO DE PIVÔS*">
          <a:extLst>
            <a:ext uri="{FF2B5EF4-FFF2-40B4-BE49-F238E27FC236}">
              <a16:creationId xmlns:a16="http://schemas.microsoft.com/office/drawing/2014/main" id="{7025E512-57E9-48FC-BC90-F58D1A4C4C2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1199" cy="304800"/>
    <xdr:sp macro="" textlink="">
      <xdr:nvSpPr>
        <xdr:cNvPr id="135633" name="AutoShape 39" descr="* *SEGUE O ACOMPNHAMENTO DE PIVÔS*">
          <a:extLst>
            <a:ext uri="{FF2B5EF4-FFF2-40B4-BE49-F238E27FC236}">
              <a16:creationId xmlns:a16="http://schemas.microsoft.com/office/drawing/2014/main" id="{75E7EEE7-B765-48FC-A2F8-84311B9FD55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11</xdr:row>
      <xdr:rowOff>81644</xdr:rowOff>
    </xdr:from>
    <xdr:ext cx="308203" cy="307600"/>
    <xdr:sp macro="" textlink="">
      <xdr:nvSpPr>
        <xdr:cNvPr id="135634" name="AutoShape 39" descr="* *SEGUE O ACOMPNHAMENTO DE PIVÔS*">
          <a:extLst>
            <a:ext uri="{FF2B5EF4-FFF2-40B4-BE49-F238E27FC236}">
              <a16:creationId xmlns:a16="http://schemas.microsoft.com/office/drawing/2014/main" id="{FB5C3891-BFCD-4253-A35E-6BBD725530B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35" name="AutoShape 39" descr="* *SEGUE O ACOMPNHAMENTO DE PIVÔS*">
          <a:extLst>
            <a:ext uri="{FF2B5EF4-FFF2-40B4-BE49-F238E27FC236}">
              <a16:creationId xmlns:a16="http://schemas.microsoft.com/office/drawing/2014/main" id="{C0037CFC-95FF-49FE-A272-9208D3A3457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135636" name="AutoShape 39" descr="* *SEGUE O ACOMPNHAMENTO DE PIVÔS*">
          <a:extLst>
            <a:ext uri="{FF2B5EF4-FFF2-40B4-BE49-F238E27FC236}">
              <a16:creationId xmlns:a16="http://schemas.microsoft.com/office/drawing/2014/main" id="{B06EFD3B-E7D8-4CB8-B8B1-1801D7D71FB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135637" name="AutoShape 39" descr="* *SEGUE O ACOMPNHAMENTO DE PIVÔS*">
          <a:extLst>
            <a:ext uri="{FF2B5EF4-FFF2-40B4-BE49-F238E27FC236}">
              <a16:creationId xmlns:a16="http://schemas.microsoft.com/office/drawing/2014/main" id="{7FC91EBB-9580-4AED-89F9-E3804135C8AF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38" name="AutoShape 39" descr="* *SEGUE O ACOMPNHAMENTO DE PIVÔS*">
          <a:extLst>
            <a:ext uri="{FF2B5EF4-FFF2-40B4-BE49-F238E27FC236}">
              <a16:creationId xmlns:a16="http://schemas.microsoft.com/office/drawing/2014/main" id="{2567524A-9B2A-46C9-9310-CB40687FEBB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12</xdr:row>
      <xdr:rowOff>85725</xdr:rowOff>
    </xdr:from>
    <xdr:ext cx="309562" cy="304800"/>
    <xdr:pic>
      <xdr:nvPicPr>
        <xdr:cNvPr id="135639" name="Picture 3464" descr="* *SEGUE O ACOMPNHAMENTO DE PIVÔS*">
          <a:extLst>
            <a:ext uri="{FF2B5EF4-FFF2-40B4-BE49-F238E27FC236}">
              <a16:creationId xmlns:a16="http://schemas.microsoft.com/office/drawing/2014/main" id="{8F13AD0E-C4F9-4AEF-9DA1-226C2974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1057275</xdr:colOff>
      <xdr:row>12</xdr:row>
      <xdr:rowOff>85725</xdr:rowOff>
    </xdr:from>
    <xdr:ext cx="309562" cy="304800"/>
    <xdr:pic>
      <xdr:nvPicPr>
        <xdr:cNvPr id="135640" name="Picture 3548" descr="* *SEGUE O ACOMPNHAMENTO DE PIVÔS*">
          <a:extLst>
            <a:ext uri="{FF2B5EF4-FFF2-40B4-BE49-F238E27FC236}">
              <a16:creationId xmlns:a16="http://schemas.microsoft.com/office/drawing/2014/main" id="{E98AFD8D-FD57-402C-AEC0-B242B7BC5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1" name="AutoShape 39" descr="* *SEGUE O ACOMPNHAMENTO DE PIVÔS*">
          <a:extLst>
            <a:ext uri="{FF2B5EF4-FFF2-40B4-BE49-F238E27FC236}">
              <a16:creationId xmlns:a16="http://schemas.microsoft.com/office/drawing/2014/main" id="{5DB3B0D9-FF21-4D31-81F3-DB0E756E3A56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2" name="AutoShape 39" descr="* *SEGUE O ACOMPNHAMENTO DE PIVÔS*">
          <a:extLst>
            <a:ext uri="{FF2B5EF4-FFF2-40B4-BE49-F238E27FC236}">
              <a16:creationId xmlns:a16="http://schemas.microsoft.com/office/drawing/2014/main" id="{C91A9647-FBD6-4D87-BA74-419E6B1C111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3" name="AutoShape 39" descr="* *SEGUE O ACOMPNHAMENTO DE PIVÔS*">
          <a:extLst>
            <a:ext uri="{FF2B5EF4-FFF2-40B4-BE49-F238E27FC236}">
              <a16:creationId xmlns:a16="http://schemas.microsoft.com/office/drawing/2014/main" id="{4E029DD7-B926-45F0-8BCC-0DAE098ED52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4" name="AutoShape 39" descr="* *SEGUE O ACOMPNHAMENTO DE PIVÔS*">
          <a:extLst>
            <a:ext uri="{FF2B5EF4-FFF2-40B4-BE49-F238E27FC236}">
              <a16:creationId xmlns:a16="http://schemas.microsoft.com/office/drawing/2014/main" id="{2140E565-C03E-4FB4-9036-E43484D601D2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1057275</xdr:colOff>
      <xdr:row>12</xdr:row>
      <xdr:rowOff>85725</xdr:rowOff>
    </xdr:from>
    <xdr:ext cx="309562" cy="304800"/>
    <xdr:pic>
      <xdr:nvPicPr>
        <xdr:cNvPr id="135645" name="Picture 22" descr="* *SEGUE O ACOMPNHAMENTO DE PIVÔS*">
          <a:extLst>
            <a:ext uri="{FF2B5EF4-FFF2-40B4-BE49-F238E27FC236}">
              <a16:creationId xmlns:a16="http://schemas.microsoft.com/office/drawing/2014/main" id="{2ABE789C-DD25-405F-8A4A-1534F01BB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40088" y="2490788"/>
          <a:ext cx="309562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135646" name="AutoShape 39" descr="* *SEGUE O ACOMPNHAMENTO DE PIVÔS*">
          <a:extLst>
            <a:ext uri="{FF2B5EF4-FFF2-40B4-BE49-F238E27FC236}">
              <a16:creationId xmlns:a16="http://schemas.microsoft.com/office/drawing/2014/main" id="{4F2628C6-1A5B-4E03-A690-457C48BED20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7" name="AutoShape 39" descr="* *SEGUE O ACOMPNHAMENTO DE PIVÔS*">
          <a:extLst>
            <a:ext uri="{FF2B5EF4-FFF2-40B4-BE49-F238E27FC236}">
              <a16:creationId xmlns:a16="http://schemas.microsoft.com/office/drawing/2014/main" id="{50BA5518-DA8A-468B-9E22-E7912CEE113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8" name="AutoShape 39" descr="* *SEGUE O ACOMPNHAMENTO DE PIVÔS*">
          <a:extLst>
            <a:ext uri="{FF2B5EF4-FFF2-40B4-BE49-F238E27FC236}">
              <a16:creationId xmlns:a16="http://schemas.microsoft.com/office/drawing/2014/main" id="{48350CB9-8777-4CEA-8ABF-9F95628AF4B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49" name="AutoShape 39" descr="* *SEGUE O ACOMPNHAMENTO DE PIVÔS*">
          <a:extLst>
            <a:ext uri="{FF2B5EF4-FFF2-40B4-BE49-F238E27FC236}">
              <a16:creationId xmlns:a16="http://schemas.microsoft.com/office/drawing/2014/main" id="{ED828D52-FDCD-45C4-A6CD-1DA77289CDDC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50" name="AutoShape 39" descr="* *SEGUE O ACOMPNHAMENTO DE PIVÔS*">
          <a:extLst>
            <a:ext uri="{FF2B5EF4-FFF2-40B4-BE49-F238E27FC236}">
              <a16:creationId xmlns:a16="http://schemas.microsoft.com/office/drawing/2014/main" id="{106F04AA-7D32-43D4-9EC1-F86CB7BAFC40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51" name="AutoShape 39" descr="* *SEGUE O ACOMPNHAMENTO DE PIVÔS*">
          <a:extLst>
            <a:ext uri="{FF2B5EF4-FFF2-40B4-BE49-F238E27FC236}">
              <a16:creationId xmlns:a16="http://schemas.microsoft.com/office/drawing/2014/main" id="{EC10B850-DC91-40A8-81DE-87C57E03C98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1199" cy="304800"/>
    <xdr:sp macro="" textlink="">
      <xdr:nvSpPr>
        <xdr:cNvPr id="135652" name="AutoShape 39" descr="* *SEGUE O ACOMPNHAMENTO DE PIVÔS*">
          <a:extLst>
            <a:ext uri="{FF2B5EF4-FFF2-40B4-BE49-F238E27FC236}">
              <a16:creationId xmlns:a16="http://schemas.microsoft.com/office/drawing/2014/main" id="{A9DEF105-0283-4FF3-8810-F138E12CD69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12</xdr:row>
      <xdr:rowOff>81644</xdr:rowOff>
    </xdr:from>
    <xdr:ext cx="308203" cy="307600"/>
    <xdr:sp macro="" textlink="">
      <xdr:nvSpPr>
        <xdr:cNvPr id="135653" name="AutoShape 39" descr="* *SEGUE O ACOMPNHAMENTO DE PIVÔS*">
          <a:extLst>
            <a:ext uri="{FF2B5EF4-FFF2-40B4-BE49-F238E27FC236}">
              <a16:creationId xmlns:a16="http://schemas.microsoft.com/office/drawing/2014/main" id="{9BC6DFCE-6727-47AF-9B8C-0EB48365848D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24867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1199" cy="304800"/>
    <xdr:sp macro="" textlink="">
      <xdr:nvSpPr>
        <xdr:cNvPr id="135470" name="AutoShape 39" descr="* *SEGUE O ACOMPNHAMENTO DE PIVÔS*">
          <a:extLst>
            <a:ext uri="{FF2B5EF4-FFF2-40B4-BE49-F238E27FC236}">
              <a16:creationId xmlns:a16="http://schemas.microsoft.com/office/drawing/2014/main" id="{C1C64FCB-3A6B-43E0-B1A1-1C8E09E33A1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1199" cy="304800"/>
    <xdr:sp macro="" textlink="">
      <xdr:nvSpPr>
        <xdr:cNvPr id="135482" name="AutoShape 39" descr="* *SEGUE O ACOMPNHAMENTO DE PIVÔS*">
          <a:extLst>
            <a:ext uri="{FF2B5EF4-FFF2-40B4-BE49-F238E27FC236}">
              <a16:creationId xmlns:a16="http://schemas.microsoft.com/office/drawing/2014/main" id="{4010A6C0-CCC9-4540-B9E9-4500A0825160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135484" name="AutoShape 39" descr="* *SEGUE O ACOMPNHAMENTO DE PIVÔS*">
          <a:extLst>
            <a:ext uri="{FF2B5EF4-FFF2-40B4-BE49-F238E27FC236}">
              <a16:creationId xmlns:a16="http://schemas.microsoft.com/office/drawing/2014/main" id="{E27AA55A-24F0-4912-B316-7AC1FF2A0EA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1199" cy="304800"/>
    <xdr:sp macro="" textlink="">
      <xdr:nvSpPr>
        <xdr:cNvPr id="259" name="AutoShape 39" descr="* *SEGUE O ACOMPNHAMENTO DE PIVÔS*">
          <a:extLst>
            <a:ext uri="{FF2B5EF4-FFF2-40B4-BE49-F238E27FC236}">
              <a16:creationId xmlns:a16="http://schemas.microsoft.com/office/drawing/2014/main" id="{5753B58A-50CF-4212-8F0F-F5E8CF99871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263" name="AutoShape 39" descr="* *SEGUE O ACOMPNHAMENTO DE PIVÔS*">
          <a:extLst>
            <a:ext uri="{FF2B5EF4-FFF2-40B4-BE49-F238E27FC236}">
              <a16:creationId xmlns:a16="http://schemas.microsoft.com/office/drawing/2014/main" id="{F3C9BE74-DC94-4B2D-8FCE-5840745EF37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265" name="AutoShape 39" descr="* *SEGUE O ACOMPNHAMENTO DE PIVÔS*">
          <a:extLst>
            <a:ext uri="{FF2B5EF4-FFF2-40B4-BE49-F238E27FC236}">
              <a16:creationId xmlns:a16="http://schemas.microsoft.com/office/drawing/2014/main" id="{DE104F08-0AA0-46F5-9191-883345091E5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267" name="AutoShape 39" descr="* *SEGUE O ACOMPNHAMENTO DE PIVÔS*">
          <a:extLst>
            <a:ext uri="{FF2B5EF4-FFF2-40B4-BE49-F238E27FC236}">
              <a16:creationId xmlns:a16="http://schemas.microsoft.com/office/drawing/2014/main" id="{95B5A113-F217-4CE6-80E4-9DCD819C6B4D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276" name="AutoShape 39" descr="* *SEGUE O ACOMPNHAMENTO DE PIVÔS*">
          <a:extLst>
            <a:ext uri="{FF2B5EF4-FFF2-40B4-BE49-F238E27FC236}">
              <a16:creationId xmlns:a16="http://schemas.microsoft.com/office/drawing/2014/main" id="{9E4A7A6D-F4D4-43E3-BC54-FECB03F3DD93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277" name="AutoShape 39" descr="* *SEGUE O ACOMPNHAMENTO DE PIVÔS*">
          <a:extLst>
            <a:ext uri="{FF2B5EF4-FFF2-40B4-BE49-F238E27FC236}">
              <a16:creationId xmlns:a16="http://schemas.microsoft.com/office/drawing/2014/main" id="{1AF13700-3577-4C3D-A36D-74B0176D025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1199" cy="304800"/>
    <xdr:sp macro="" textlink="">
      <xdr:nvSpPr>
        <xdr:cNvPr id="278" name="AutoShape 39" descr="* *SEGUE O ACOMPNHAMENTO DE PIVÔS*">
          <a:extLst>
            <a:ext uri="{FF2B5EF4-FFF2-40B4-BE49-F238E27FC236}">
              <a16:creationId xmlns:a16="http://schemas.microsoft.com/office/drawing/2014/main" id="{BCC82C72-6E60-4228-B007-8ECCBE4E531A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279" name="AutoShape 39" descr="* *SEGUE O ACOMPNHAMENTO DE PIVÔS*">
          <a:extLst>
            <a:ext uri="{FF2B5EF4-FFF2-40B4-BE49-F238E27FC236}">
              <a16:creationId xmlns:a16="http://schemas.microsoft.com/office/drawing/2014/main" id="{367DAC7E-50C8-49C8-A2FD-1E6463AE6E9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1199" cy="304800"/>
    <xdr:sp macro="" textlink="">
      <xdr:nvSpPr>
        <xdr:cNvPr id="280" name="AutoShape 39" descr="* *SEGUE O ACOMPNHAMENTO DE PIVÔS*">
          <a:extLst>
            <a:ext uri="{FF2B5EF4-FFF2-40B4-BE49-F238E27FC236}">
              <a16:creationId xmlns:a16="http://schemas.microsoft.com/office/drawing/2014/main" id="{CAB48242-97E5-4C2E-96F1-54DBBB706D99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281" name="AutoShape 39" descr="* *SEGUE O ACOMPNHAMENTO DE PIVÔS*">
          <a:extLst>
            <a:ext uri="{FF2B5EF4-FFF2-40B4-BE49-F238E27FC236}">
              <a16:creationId xmlns:a16="http://schemas.microsoft.com/office/drawing/2014/main" id="{0DAD753B-4D9E-46F6-AD8D-0882E62FD71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1199" cy="304800"/>
    <xdr:sp macro="" textlink="">
      <xdr:nvSpPr>
        <xdr:cNvPr id="290" name="AutoShape 39" descr="* *SEGUE O ACOMPNHAMENTO DE PIVÔS*">
          <a:extLst>
            <a:ext uri="{FF2B5EF4-FFF2-40B4-BE49-F238E27FC236}">
              <a16:creationId xmlns:a16="http://schemas.microsoft.com/office/drawing/2014/main" id="{F0A6B71B-15CA-4CF4-A460-247BB755BC62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299" name="AutoShape 39" descr="* *SEGUE O ACOMPNHAMENTO DE PIVÔS*">
          <a:extLst>
            <a:ext uri="{FF2B5EF4-FFF2-40B4-BE49-F238E27FC236}">
              <a16:creationId xmlns:a16="http://schemas.microsoft.com/office/drawing/2014/main" id="{36368DA9-BA79-4025-83F6-7FDEF9010ACB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25</xdr:row>
      <xdr:rowOff>81644</xdr:rowOff>
    </xdr:from>
    <xdr:ext cx="308203" cy="307600"/>
    <xdr:sp macro="" textlink="">
      <xdr:nvSpPr>
        <xdr:cNvPr id="135654" name="AutoShape 39" descr="* *SEGUE O ACOMPNHAMENTO DE PIVÔS*">
          <a:extLst>
            <a:ext uri="{FF2B5EF4-FFF2-40B4-BE49-F238E27FC236}">
              <a16:creationId xmlns:a16="http://schemas.microsoft.com/office/drawing/2014/main" id="{AB74BAE8-7618-4675-92AD-94C28B3FF4D1}"/>
            </a:ext>
          </a:extLst>
        </xdr:cNvPr>
        <xdr:cNvSpPr>
          <a:spLocks noChangeAspect="1" noChangeArrowheads="1"/>
        </xdr:cNvSpPr>
      </xdr:nvSpPr>
      <xdr:spPr bwMode="auto">
        <a:xfrm>
          <a:off x="9897155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1224642</xdr:colOff>
      <xdr:row>26</xdr:row>
      <xdr:rowOff>81644</xdr:rowOff>
    </xdr:from>
    <xdr:ext cx="308203" cy="307600"/>
    <xdr:sp macro="" textlink="">
      <xdr:nvSpPr>
        <xdr:cNvPr id="135655" name="AutoShape 39" descr="* *SEGUE O ACOMPNHAMENTO DE PIVÔS*">
          <a:extLst>
            <a:ext uri="{FF2B5EF4-FFF2-40B4-BE49-F238E27FC236}">
              <a16:creationId xmlns:a16="http://schemas.microsoft.com/office/drawing/2014/main" id="{B673490D-34D8-49C9-95C9-A7D2ACBE908E}"/>
            </a:ext>
          </a:extLst>
        </xdr:cNvPr>
        <xdr:cNvSpPr>
          <a:spLocks noChangeAspect="1" noChangeArrowheads="1"/>
        </xdr:cNvSpPr>
      </xdr:nvSpPr>
      <xdr:spPr bwMode="auto">
        <a:xfrm>
          <a:off x="9897155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25</xdr:row>
      <xdr:rowOff>81644</xdr:rowOff>
    </xdr:from>
    <xdr:ext cx="301199" cy="304800"/>
    <xdr:sp macro="" textlink="">
      <xdr:nvSpPr>
        <xdr:cNvPr id="135656" name="AutoShape 39" descr="* *SEGUE O ACOMPNHAMENTO DE PIVÔS*">
          <a:extLst>
            <a:ext uri="{FF2B5EF4-FFF2-40B4-BE49-F238E27FC236}">
              <a16:creationId xmlns:a16="http://schemas.microsoft.com/office/drawing/2014/main" id="{748EDC37-8199-4EA7-B546-86B901BF15FB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25</xdr:row>
      <xdr:rowOff>81644</xdr:rowOff>
    </xdr:from>
    <xdr:ext cx="301199" cy="304800"/>
    <xdr:sp macro="" textlink="">
      <xdr:nvSpPr>
        <xdr:cNvPr id="135657" name="AutoShape 39" descr="* *SEGUE O ACOMPNHAMENTO DE PIVÔS*">
          <a:extLst>
            <a:ext uri="{FF2B5EF4-FFF2-40B4-BE49-F238E27FC236}">
              <a16:creationId xmlns:a16="http://schemas.microsoft.com/office/drawing/2014/main" id="{FE0CBDE4-1554-4925-ACF5-4245C4529911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26</xdr:row>
      <xdr:rowOff>81644</xdr:rowOff>
    </xdr:from>
    <xdr:ext cx="301199" cy="304800"/>
    <xdr:sp macro="" textlink="">
      <xdr:nvSpPr>
        <xdr:cNvPr id="135658" name="AutoShape 39" descr="* *SEGUE O ACOMPNHAMENTO DE PIVÔS*">
          <a:extLst>
            <a:ext uri="{FF2B5EF4-FFF2-40B4-BE49-F238E27FC236}">
              <a16:creationId xmlns:a16="http://schemas.microsoft.com/office/drawing/2014/main" id="{7F0873E4-1183-4C5B-8D05-60F4C6786D8A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119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25</xdr:row>
      <xdr:rowOff>81644</xdr:rowOff>
    </xdr:from>
    <xdr:ext cx="308203" cy="307600"/>
    <xdr:sp macro="" textlink="">
      <xdr:nvSpPr>
        <xdr:cNvPr id="135659" name="AutoShape 39" descr="* *SEGUE O ACOMPNHAMENTO DE PIVÔS*">
          <a:extLst>
            <a:ext uri="{FF2B5EF4-FFF2-40B4-BE49-F238E27FC236}">
              <a16:creationId xmlns:a16="http://schemas.microsoft.com/office/drawing/2014/main" id="{A4D79F7C-13BD-4A52-86BF-4E4D0F19E147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6868207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26</xdr:row>
      <xdr:rowOff>81644</xdr:rowOff>
    </xdr:from>
    <xdr:ext cx="308203" cy="307600"/>
    <xdr:sp macro="" textlink="">
      <xdr:nvSpPr>
        <xdr:cNvPr id="135660" name="AutoShape 39" descr="* *SEGUE O ACOMPNHAMENTO DE PIVÔS*">
          <a:extLst>
            <a:ext uri="{FF2B5EF4-FFF2-40B4-BE49-F238E27FC236}">
              <a16:creationId xmlns:a16="http://schemas.microsoft.com/office/drawing/2014/main" id="{D43083C0-4F80-4E5F-94F4-424DCCD4609E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1224642</xdr:colOff>
      <xdr:row>26</xdr:row>
      <xdr:rowOff>81644</xdr:rowOff>
    </xdr:from>
    <xdr:ext cx="308203" cy="307600"/>
    <xdr:sp macro="" textlink="">
      <xdr:nvSpPr>
        <xdr:cNvPr id="135661" name="AutoShape 39" descr="* *SEGUE O ACOMPNHAMENTO DE PIVÔS*">
          <a:extLst>
            <a:ext uri="{FF2B5EF4-FFF2-40B4-BE49-F238E27FC236}">
              <a16:creationId xmlns:a16="http://schemas.microsoft.com/office/drawing/2014/main" id="{CFB32A96-C847-44BF-8D93-C9EE0C708D89}"/>
            </a:ext>
          </a:extLst>
        </xdr:cNvPr>
        <xdr:cNvSpPr>
          <a:spLocks noChangeAspect="1" noChangeArrowheads="1"/>
        </xdr:cNvSpPr>
      </xdr:nvSpPr>
      <xdr:spPr bwMode="auto">
        <a:xfrm>
          <a:off x="15945530" y="7106332"/>
          <a:ext cx="308203" cy="30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593912</xdr:colOff>
      <xdr:row>0</xdr:row>
      <xdr:rowOff>71438</xdr:rowOff>
    </xdr:from>
    <xdr:to>
      <xdr:col>19</xdr:col>
      <xdr:colOff>0</xdr:colOff>
      <xdr:row>21</xdr:row>
      <xdr:rowOff>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B5561E-75D5-6ED3-9674-F3F8B7E29B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ngelo\Dados\cemom\SAFRA_2026\10%20-%20Monitoramento\PESAGEM%20DE%20CAVACO%20-%20JUNHO.xlsx" TargetMode="External"/><Relationship Id="rId1" Type="http://schemas.openxmlformats.org/officeDocument/2006/relationships/externalLinkPath" Target="file:///\\angelo\Dados\cemom\SAFRA_2026\10%20-%20Monitoramento\PESAGEM%20DE%20CAVACO%20-%20JUNH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ador de projetos (2)"/>
      <sheetName val="Controle de Dados"/>
      <sheetName val="Grafico Dia - Dia"/>
      <sheetName val="Configuração"/>
      <sheetName val="PESAGEM DE CAVACO - JUNHO"/>
    </sheetNames>
    <sheetDataSet>
      <sheetData sheetId="0"/>
      <sheetData sheetId="1">
        <row r="3">
          <cell r="D3" t="str">
            <v>LIQUIDO</v>
          </cell>
        </row>
      </sheetData>
      <sheetData sheetId="2" refreshError="1"/>
      <sheetData sheetId="3">
        <row r="5">
          <cell r="A5">
            <v>11036</v>
          </cell>
        </row>
        <row r="6">
          <cell r="A6">
            <v>11037</v>
          </cell>
        </row>
        <row r="7">
          <cell r="A7">
            <v>11038</v>
          </cell>
        </row>
        <row r="8">
          <cell r="A8">
            <v>11039</v>
          </cell>
        </row>
        <row r="9">
          <cell r="A9">
            <v>11040</v>
          </cell>
        </row>
        <row r="10">
          <cell r="A10">
            <v>11041</v>
          </cell>
        </row>
        <row r="11">
          <cell r="A11">
            <v>11042</v>
          </cell>
        </row>
        <row r="12">
          <cell r="A12">
            <v>11043</v>
          </cell>
        </row>
        <row r="13">
          <cell r="A13">
            <v>11044</v>
          </cell>
        </row>
        <row r="14">
          <cell r="A14">
            <v>11045</v>
          </cell>
        </row>
        <row r="15">
          <cell r="A15">
            <v>11046</v>
          </cell>
        </row>
        <row r="16">
          <cell r="A16">
            <v>11047</v>
          </cell>
        </row>
        <row r="17">
          <cell r="A17">
            <v>11048</v>
          </cell>
        </row>
        <row r="18">
          <cell r="A18">
            <v>11049</v>
          </cell>
        </row>
        <row r="19">
          <cell r="A19">
            <v>11050</v>
          </cell>
        </row>
        <row r="20">
          <cell r="A20">
            <v>11051</v>
          </cell>
        </row>
        <row r="21">
          <cell r="A21">
            <v>11052</v>
          </cell>
        </row>
        <row r="22">
          <cell r="A22">
            <v>11053</v>
          </cell>
        </row>
        <row r="23">
          <cell r="A23">
            <v>11054</v>
          </cell>
        </row>
        <row r="24">
          <cell r="A24">
            <v>11055</v>
          </cell>
        </row>
        <row r="25">
          <cell r="A25">
            <v>11056</v>
          </cell>
        </row>
        <row r="26">
          <cell r="A26">
            <v>11057</v>
          </cell>
        </row>
        <row r="27">
          <cell r="A27">
            <v>11058</v>
          </cell>
        </row>
        <row r="28">
          <cell r="A28">
            <v>11059</v>
          </cell>
        </row>
        <row r="29">
          <cell r="A29">
            <v>11060</v>
          </cell>
        </row>
        <row r="30">
          <cell r="A30">
            <v>11061</v>
          </cell>
        </row>
        <row r="31">
          <cell r="A31">
            <v>11062</v>
          </cell>
        </row>
        <row r="32">
          <cell r="A32">
            <v>11063</v>
          </cell>
        </row>
        <row r="33">
          <cell r="A33">
            <v>11064</v>
          </cell>
        </row>
        <row r="34">
          <cell r="A34">
            <v>11065</v>
          </cell>
        </row>
        <row r="35">
          <cell r="A35">
            <v>11066</v>
          </cell>
        </row>
        <row r="36">
          <cell r="A36">
            <v>11067</v>
          </cell>
        </row>
        <row r="37">
          <cell r="A37">
            <v>11068</v>
          </cell>
        </row>
        <row r="38">
          <cell r="A38">
            <v>11069</v>
          </cell>
        </row>
        <row r="39">
          <cell r="A39">
            <v>11070</v>
          </cell>
        </row>
        <row r="40">
          <cell r="A40">
            <v>11071</v>
          </cell>
        </row>
        <row r="41">
          <cell r="A41">
            <v>11072</v>
          </cell>
        </row>
        <row r="42">
          <cell r="A42">
            <v>11073</v>
          </cell>
        </row>
        <row r="43">
          <cell r="A43">
            <v>11074</v>
          </cell>
        </row>
        <row r="44">
          <cell r="A44">
            <v>11075</v>
          </cell>
        </row>
        <row r="45">
          <cell r="A45">
            <v>11076</v>
          </cell>
        </row>
        <row r="46">
          <cell r="A46">
            <v>11077</v>
          </cell>
        </row>
        <row r="47">
          <cell r="A47">
            <v>11078</v>
          </cell>
        </row>
        <row r="48">
          <cell r="A48">
            <v>11079</v>
          </cell>
        </row>
        <row r="49">
          <cell r="A49">
            <v>11080</v>
          </cell>
        </row>
        <row r="50">
          <cell r="A50">
            <v>11081</v>
          </cell>
        </row>
        <row r="51">
          <cell r="A51">
            <v>11082</v>
          </cell>
        </row>
        <row r="52">
          <cell r="A52">
            <v>11083</v>
          </cell>
        </row>
        <row r="53">
          <cell r="A53">
            <v>11084</v>
          </cell>
        </row>
        <row r="54">
          <cell r="A54">
            <v>11085</v>
          </cell>
        </row>
        <row r="55">
          <cell r="A55">
            <v>11086</v>
          </cell>
        </row>
        <row r="56">
          <cell r="A56">
            <v>11087</v>
          </cell>
        </row>
        <row r="57">
          <cell r="A57">
            <v>11089</v>
          </cell>
        </row>
        <row r="58">
          <cell r="A58">
            <v>11090</v>
          </cell>
        </row>
        <row r="59">
          <cell r="A59">
            <v>11091</v>
          </cell>
        </row>
        <row r="60">
          <cell r="A60">
            <v>11092</v>
          </cell>
        </row>
        <row r="61">
          <cell r="A61">
            <v>11093</v>
          </cell>
        </row>
        <row r="62">
          <cell r="A62">
            <v>11094</v>
          </cell>
        </row>
        <row r="63">
          <cell r="A63">
            <v>11095</v>
          </cell>
        </row>
        <row r="64">
          <cell r="A64">
            <v>11096</v>
          </cell>
        </row>
        <row r="65">
          <cell r="A65">
            <v>11097</v>
          </cell>
        </row>
        <row r="66">
          <cell r="A66">
            <v>11098</v>
          </cell>
        </row>
        <row r="67">
          <cell r="A67">
            <v>11099</v>
          </cell>
        </row>
        <row r="68">
          <cell r="A68">
            <v>11100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79AC6-C756-4ADB-80A5-4D198B86A3D5}">
  <sheetPr codeName="Planilha12">
    <tabColor theme="7" tint="0.39997558519241921"/>
    <pageSetUpPr fitToPage="1"/>
  </sheetPr>
  <dimension ref="A1:AJ25"/>
  <sheetViews>
    <sheetView showGridLines="0" tabSelected="1" topLeftCell="B1" zoomScale="85" zoomScaleNormal="85" workbookViewId="0">
      <selection activeCell="S14" sqref="S14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19.7109375" style="2" bestFit="1" customWidth="1"/>
    <col min="5" max="5" width="16.28515625" style="2" customWidth="1"/>
    <col min="6" max="6" width="11.7109375" style="1" customWidth="1"/>
    <col min="7" max="7" width="31" style="1" customWidth="1"/>
    <col min="8" max="8" width="10.140625" style="1" customWidth="1"/>
    <col min="9" max="9" width="16.7109375" style="1" hidden="1" customWidth="1"/>
    <col min="10" max="10" width="13.140625" style="1" customWidth="1"/>
    <col min="11" max="12" width="13.28515625" style="1" customWidth="1"/>
    <col min="13" max="13" width="13.42578125" style="1" customWidth="1"/>
    <col min="14" max="14" width="13.4257812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114.140625" style="3" bestFit="1" customWidth="1"/>
    <col min="20" max="21" width="3.5703125" style="1" customWidth="1"/>
    <col min="22" max="22" width="26.28515625" bestFit="1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23.7109375" customWidth="1"/>
    <col min="36" max="36" width="9.85546875" bestFit="1" customWidth="1"/>
  </cols>
  <sheetData>
    <row r="1" spans="1:36" ht="32.25" customHeight="1" thickBot="1" x14ac:dyDescent="0.3">
      <c r="D1" s="202"/>
      <c r="J1" s="16"/>
      <c r="M1" s="2"/>
    </row>
    <row r="2" spans="1:36" s="1" customFormat="1" ht="15" customHeight="1" x14ac:dyDescent="0.25">
      <c r="A2"/>
      <c r="B2"/>
      <c r="C2"/>
      <c r="D2" s="254" t="s">
        <v>86</v>
      </c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6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s="1" customFormat="1" ht="15" customHeight="1" x14ac:dyDescent="0.25">
      <c r="A3"/>
      <c r="B3"/>
      <c r="C3"/>
      <c r="D3" s="257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</row>
    <row r="4" spans="1:36" s="1" customFormat="1" ht="27.75" customHeight="1" thickBot="1" x14ac:dyDescent="0.3">
      <c r="A4"/>
      <c r="B4"/>
      <c r="C4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2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s="1" customFormat="1" ht="24" customHeight="1" x14ac:dyDescent="0.25">
      <c r="A5"/>
      <c r="B5"/>
      <c r="C5"/>
      <c r="D5" s="27" t="s">
        <v>2</v>
      </c>
      <c r="E5" s="28" t="s">
        <v>0</v>
      </c>
      <c r="F5" s="263" t="s">
        <v>26</v>
      </c>
      <c r="G5" s="264"/>
      <c r="H5" s="264"/>
      <c r="I5" s="199"/>
      <c r="J5" s="250" t="s">
        <v>15</v>
      </c>
      <c r="K5" s="267" t="s">
        <v>14</v>
      </c>
      <c r="L5" s="268"/>
      <c r="M5" s="267" t="s">
        <v>11</v>
      </c>
      <c r="N5" s="268"/>
      <c r="O5" s="29" t="s">
        <v>7</v>
      </c>
      <c r="P5" s="29"/>
      <c r="Q5" s="29"/>
      <c r="R5" s="30"/>
      <c r="S5" s="298" t="s">
        <v>10</v>
      </c>
      <c r="V5"/>
      <c r="W5"/>
      <c r="X5"/>
      <c r="Y5"/>
      <c r="Z5"/>
      <c r="AA5"/>
      <c r="AB5"/>
      <c r="AC5"/>
      <c r="AD5"/>
      <c r="AE5"/>
      <c r="AF5"/>
      <c r="AG5"/>
      <c r="AH5" s="109" t="s">
        <v>76</v>
      </c>
      <c r="AI5" s="105"/>
      <c r="AJ5" s="105"/>
    </row>
    <row r="6" spans="1:36" ht="42" customHeight="1" x14ac:dyDescent="0.25">
      <c r="D6" s="227" t="str">
        <f ca="1">TEXT(NOW(),"hh")&amp;"H"</f>
        <v>23H</v>
      </c>
      <c r="E6" s="237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265"/>
      <c r="G6" s="266"/>
      <c r="H6" s="266"/>
      <c r="I6" s="201"/>
      <c r="J6" s="251"/>
      <c r="K6" s="246" t="s">
        <v>13</v>
      </c>
      <c r="L6" s="247"/>
      <c r="M6" s="248" t="s">
        <v>6</v>
      </c>
      <c r="N6" s="249"/>
      <c r="O6" s="6" t="s">
        <v>9</v>
      </c>
      <c r="P6" s="6"/>
      <c r="Q6" s="6" t="s">
        <v>8</v>
      </c>
      <c r="R6" s="24"/>
      <c r="S6" s="299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6"/>
      <c r="AI6" s="106"/>
      <c r="AJ6" s="106"/>
    </row>
    <row r="7" spans="1:36" s="1" customFormat="1" ht="30" x14ac:dyDescent="0.25">
      <c r="A7"/>
      <c r="B7"/>
      <c r="C7"/>
      <c r="D7" s="300" t="s">
        <v>4</v>
      </c>
      <c r="E7" s="301"/>
      <c r="F7" s="11" t="s">
        <v>1</v>
      </c>
      <c r="G7" s="11" t="s">
        <v>17</v>
      </c>
      <c r="H7" s="11" t="s">
        <v>3</v>
      </c>
      <c r="I7" s="11" t="s">
        <v>5</v>
      </c>
      <c r="J7" s="11" t="s">
        <v>12</v>
      </c>
      <c r="K7" s="11" t="s">
        <v>0</v>
      </c>
      <c r="L7" s="11" t="s">
        <v>2</v>
      </c>
      <c r="M7" s="11" t="s">
        <v>0</v>
      </c>
      <c r="N7" s="11" t="s">
        <v>2</v>
      </c>
      <c r="O7" s="11" t="s">
        <v>0</v>
      </c>
      <c r="P7" s="11" t="s">
        <v>2</v>
      </c>
      <c r="Q7" s="11" t="s">
        <v>0</v>
      </c>
      <c r="R7" s="15" t="s">
        <v>2</v>
      </c>
      <c r="S7" s="139" t="s">
        <v>20</v>
      </c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6"/>
      <c r="AI7" s="106"/>
      <c r="AJ7" s="106"/>
    </row>
    <row r="8" spans="1:36" s="1" customFormat="1" ht="18.75" x14ac:dyDescent="0.25">
      <c r="A8"/>
      <c r="B8"/>
      <c r="C8"/>
      <c r="D8" s="279" t="s">
        <v>108</v>
      </c>
      <c r="E8" s="280"/>
      <c r="F8" s="186">
        <v>626</v>
      </c>
      <c r="G8" s="186" t="s">
        <v>81</v>
      </c>
      <c r="H8" s="195" t="s">
        <v>19</v>
      </c>
      <c r="I8" s="39"/>
      <c r="J8" s="196" t="str">
        <f t="shared" ref="J8" ca="1" si="0">IF(K8="","",IF(OR(H8="P",H8="D"),INT(NOW()-(K8+L8))&amp;"d "&amp;TEXT(NOW()-(K8+L8),"hh:mm"),""))</f>
        <v>1d 23:18</v>
      </c>
      <c r="K8" s="57">
        <v>46212</v>
      </c>
      <c r="L8" s="78">
        <v>9.7222222222222224E-3</v>
      </c>
      <c r="M8" s="304" t="s">
        <v>95</v>
      </c>
      <c r="N8" s="305"/>
      <c r="O8" s="190"/>
      <c r="P8" s="191"/>
      <c r="Q8" s="189"/>
      <c r="R8" s="192"/>
      <c r="S8" s="205" t="s">
        <v>117</v>
      </c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4" t="str">
        <f t="shared" ref="AH8:AH12" ca="1" si="1">IF(M8="","",IF(N8="","⚠️ FALTA PREVISÃO",IF(NOW()&gt;M8+N8,"🔴 VENCIDA",IF((M8+N8)-NOW()&lt;1/24,"🟡 VENCE EM MENOS DE 1H","🟢 NO PRAZO"))))</f>
        <v>⚠️ FALTA PREVISÃO</v>
      </c>
      <c r="AI8" s="106"/>
      <c r="AJ8" s="106"/>
    </row>
    <row r="9" spans="1:36" s="35" customFormat="1" ht="18" customHeight="1" x14ac:dyDescent="0.25">
      <c r="D9" s="279" t="s">
        <v>108</v>
      </c>
      <c r="E9" s="280"/>
      <c r="F9" s="186">
        <v>625</v>
      </c>
      <c r="G9" s="186" t="s">
        <v>81</v>
      </c>
      <c r="H9" s="195" t="s">
        <v>18</v>
      </c>
      <c r="I9" s="39"/>
      <c r="J9" s="196" t="str">
        <f t="shared" ref="J9:J14" ca="1" si="2">IF(K9="","",IF(OR(H9="P",H9="D"),INT(NOW()-(K9+L9))&amp;"d "&amp;TEXT(NOW()-(K9+L9),"hh:mm"),""))</f>
        <v/>
      </c>
      <c r="K9" s="57"/>
      <c r="L9" s="78"/>
      <c r="M9" s="70"/>
      <c r="N9" s="69"/>
      <c r="O9" s="190"/>
      <c r="P9" s="191"/>
      <c r="Q9" s="189"/>
      <c r="R9" s="192"/>
      <c r="S9" s="205"/>
      <c r="T9" s="36"/>
      <c r="U9" s="36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4" t="str">
        <f ca="1">IF(M9="","",IF(N9="","⚠️ FALTA PREVISÃO",IF(NOW()&gt;M9+N9,"🔴 VENCIDA",IF((M9+N9)-NOW()&lt;1/24,"🟡 VENCE EM MENOS DE 1H","🟢 NO PRAZO"))))</f>
        <v/>
      </c>
      <c r="AI9" s="104"/>
      <c r="AJ9" s="107"/>
    </row>
    <row r="10" spans="1:36" s="35" customFormat="1" ht="18.75" x14ac:dyDescent="0.25">
      <c r="D10" s="279" t="s">
        <v>108</v>
      </c>
      <c r="E10" s="280"/>
      <c r="F10" s="186">
        <v>1506</v>
      </c>
      <c r="G10" s="186" t="s">
        <v>83</v>
      </c>
      <c r="H10" s="195" t="s">
        <v>18</v>
      </c>
      <c r="I10" s="188"/>
      <c r="J10" s="196" t="str">
        <f t="shared" ca="1" si="2"/>
        <v/>
      </c>
      <c r="K10" s="57"/>
      <c r="L10" s="78"/>
      <c r="M10" s="70"/>
      <c r="N10" s="69"/>
      <c r="O10" s="190"/>
      <c r="P10" s="191"/>
      <c r="Q10" s="189"/>
      <c r="R10" s="192"/>
      <c r="S10" s="205" t="s">
        <v>128</v>
      </c>
      <c r="T10" s="36"/>
      <c r="U10" s="36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4"/>
      <c r="AI10" s="104"/>
      <c r="AJ10" s="107"/>
    </row>
    <row r="11" spans="1:36" s="35" customFormat="1" ht="18" customHeight="1" x14ac:dyDescent="0.25">
      <c r="D11" s="279" t="s">
        <v>108</v>
      </c>
      <c r="E11" s="280"/>
      <c r="F11" s="186">
        <v>1509</v>
      </c>
      <c r="G11" s="186" t="s">
        <v>84</v>
      </c>
      <c r="H11" s="195" t="s">
        <v>18</v>
      </c>
      <c r="I11" s="188"/>
      <c r="J11" s="196" t="str">
        <f t="shared" ca="1" si="2"/>
        <v/>
      </c>
      <c r="K11" s="57"/>
      <c r="L11" s="78"/>
      <c r="M11" s="70"/>
      <c r="N11" s="69"/>
      <c r="O11" s="190"/>
      <c r="P11" s="191"/>
      <c r="Q11" s="189"/>
      <c r="R11" s="192"/>
      <c r="S11" s="205"/>
      <c r="T11" s="36"/>
      <c r="U11" s="36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4" t="str">
        <f t="shared" ca="1" si="1"/>
        <v/>
      </c>
      <c r="AI11" s="104"/>
      <c r="AJ11" s="107"/>
    </row>
    <row r="12" spans="1:36" s="35" customFormat="1" ht="18" customHeight="1" x14ac:dyDescent="0.25">
      <c r="D12" s="279" t="s">
        <v>108</v>
      </c>
      <c r="E12" s="280"/>
      <c r="F12" s="186">
        <v>1510</v>
      </c>
      <c r="G12" s="186" t="s">
        <v>85</v>
      </c>
      <c r="H12" s="195" t="s">
        <v>18</v>
      </c>
      <c r="I12" s="188"/>
      <c r="J12" s="196" t="str">
        <f t="shared" ca="1" si="2"/>
        <v/>
      </c>
      <c r="K12" s="57"/>
      <c r="L12" s="78"/>
      <c r="M12" s="70"/>
      <c r="N12" s="69"/>
      <c r="O12" s="190"/>
      <c r="P12" s="191"/>
      <c r="Q12" s="189"/>
      <c r="R12" s="192"/>
      <c r="S12" s="205" t="s">
        <v>128</v>
      </c>
      <c r="T12" s="36"/>
      <c r="U12" s="36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4" t="str">
        <f t="shared" ca="1" si="1"/>
        <v/>
      </c>
      <c r="AI12" s="104"/>
      <c r="AJ12" s="107"/>
    </row>
    <row r="13" spans="1:36" s="35" customFormat="1" ht="18.75" x14ac:dyDescent="0.25">
      <c r="D13" s="279" t="s">
        <v>108</v>
      </c>
      <c r="E13" s="280"/>
      <c r="F13" s="186">
        <v>1511</v>
      </c>
      <c r="G13" s="186" t="s">
        <v>82</v>
      </c>
      <c r="H13" s="195" t="s">
        <v>18</v>
      </c>
      <c r="I13" s="188"/>
      <c r="J13" s="196" t="str">
        <f t="shared" ca="1" si="2"/>
        <v/>
      </c>
      <c r="K13" s="57"/>
      <c r="L13" s="78"/>
      <c r="M13" s="70"/>
      <c r="N13" s="69"/>
      <c r="O13" s="190"/>
      <c r="P13" s="191"/>
      <c r="Q13" s="189"/>
      <c r="R13" s="192"/>
      <c r="S13" s="205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  <c r="AH13" s="104" t="str">
        <f ca="1">IF(M13="","",IF(N13="","⚠️ FALTA PREVISÃO",IF(NOW()&gt;M13+N13,"🔴 VENCIDA",IF((M13+N13)-NOW()&lt;1/24,"🟡 VENCE EM MENOS DE 1H","🟢 NO PRAZO"))))</f>
        <v/>
      </c>
      <c r="AI13" s="106"/>
      <c r="AJ13" s="106"/>
    </row>
    <row r="14" spans="1:36" s="35" customFormat="1" ht="18.75" x14ac:dyDescent="0.25">
      <c r="D14" s="279" t="s">
        <v>108</v>
      </c>
      <c r="E14" s="280"/>
      <c r="F14" s="157">
        <v>914</v>
      </c>
      <c r="G14" s="164" t="s">
        <v>80</v>
      </c>
      <c r="H14" s="195" t="s">
        <v>18</v>
      </c>
      <c r="I14" s="188"/>
      <c r="J14" s="196" t="str">
        <f t="shared" ca="1" si="2"/>
        <v/>
      </c>
      <c r="K14" s="57"/>
      <c r="L14" s="78"/>
      <c r="M14" s="70"/>
      <c r="N14" s="69"/>
      <c r="O14" s="190"/>
      <c r="P14" s="191"/>
      <c r="Q14" s="189"/>
      <c r="R14" s="192"/>
      <c r="S14" s="205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4"/>
      <c r="AH14" s="106"/>
      <c r="AI14" s="106"/>
    </row>
    <row r="15" spans="1:36" ht="16.5" customHeight="1" x14ac:dyDescent="0.25">
      <c r="D15" s="275" t="s">
        <v>119</v>
      </c>
      <c r="E15" s="276"/>
      <c r="F15" s="37"/>
      <c r="G15" s="52"/>
      <c r="H15" s="38"/>
      <c r="I15" s="38"/>
      <c r="J15" s="66" t="str">
        <f t="shared" ref="J15:J17" ca="1" si="3">IF(K15="","",IF(OR(H15="P",H15="D"),INT(NOW()-(K15+L15))&amp;"d "&amp;TEXT(NOW()-(K15+L15),"hh:mm"),""))</f>
        <v/>
      </c>
      <c r="K15" s="57"/>
      <c r="L15" s="78"/>
      <c r="M15" s="70"/>
      <c r="N15" s="69"/>
      <c r="O15" s="79"/>
      <c r="P15" s="80"/>
      <c r="Q15" s="57"/>
      <c r="R15" s="49"/>
      <c r="S15" s="205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4" t="str">
        <f t="shared" ref="AH15:AH17" ca="1" si="4">IF(M15="","",IF(N15="","⚠️ FALTA PREVISÃO",IF(NOW()&gt;M15+N15,"🔴 VENCIDA",IF((M15+N15)-NOW()&lt;1/24,"🟡 VENCE EM MENOS DE 1H","🟢 NO PRAZO"))))</f>
        <v/>
      </c>
      <c r="AI15" s="106"/>
      <c r="AJ15" s="107"/>
    </row>
    <row r="16" spans="1:36" ht="18" customHeight="1" x14ac:dyDescent="0.25">
      <c r="D16" s="277" t="s">
        <v>121</v>
      </c>
      <c r="E16" s="278"/>
      <c r="F16" s="12"/>
      <c r="G16" s="51"/>
      <c r="H16" s="25"/>
      <c r="I16" s="82"/>
      <c r="J16" s="66" t="str">
        <f ca="1">IF(K16="","",IF(OR(H16="P",H16="D"),INT(NOW()-(K16+L16))&amp;"d "&amp;TEXT(NOW()-(K16+L16),"hh:mm"),""))</f>
        <v/>
      </c>
      <c r="K16" s="64"/>
      <c r="L16" s="65"/>
      <c r="M16" s="62"/>
      <c r="N16" s="48"/>
      <c r="O16" s="9"/>
      <c r="P16" s="8"/>
      <c r="Q16" s="7"/>
      <c r="R16" s="23"/>
      <c r="S16" s="209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4" t="str">
        <f t="shared" ca="1" si="4"/>
        <v/>
      </c>
      <c r="AI16" s="107"/>
      <c r="AJ16" s="107"/>
    </row>
    <row r="17" spans="1:36" ht="18.75" customHeight="1" x14ac:dyDescent="0.25">
      <c r="D17" s="277" t="s">
        <v>120</v>
      </c>
      <c r="E17" s="278"/>
      <c r="F17" s="87"/>
      <c r="G17" s="88"/>
      <c r="H17" s="111"/>
      <c r="I17" s="112"/>
      <c r="J17" s="113" t="str">
        <f t="shared" ca="1" si="3"/>
        <v/>
      </c>
      <c r="K17" s="114"/>
      <c r="L17" s="115"/>
      <c r="M17" s="114"/>
      <c r="N17" s="116"/>
      <c r="O17" s="117"/>
      <c r="P17" s="118"/>
      <c r="Q17" s="119"/>
      <c r="R17" s="120"/>
      <c r="S17" s="209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4" t="str">
        <f t="shared" ca="1" si="4"/>
        <v/>
      </c>
      <c r="AI17" s="104"/>
      <c r="AJ17" s="107"/>
    </row>
    <row r="18" spans="1:36" ht="18" customHeight="1" x14ac:dyDescent="0.3">
      <c r="D18" s="273" t="str">
        <f ca="1">"LÍDER DO TURNO: "&amp;IF(AND(HOUR(NOW())&gt;=3,HOUR(NOW())&lt;11),"WEBERT REIS",
IF(AND(HOUR(NOW())&gt;=11,HOUR(NOW())&lt;19),"LEONARDO",
"JHONATAN"))</f>
        <v>LÍDER DO TURNO: JHONATAN</v>
      </c>
      <c r="E18" s="274"/>
      <c r="F18" s="274"/>
      <c r="G18" s="303"/>
      <c r="H18" s="121"/>
      <c r="I18" s="17" t="e">
        <f>SUMIFS(#REF!,#REF!,"R")</f>
        <v>#REF!</v>
      </c>
      <c r="J18" s="292" t="s">
        <v>73</v>
      </c>
      <c r="K18" s="293"/>
      <c r="L18" s="294"/>
      <c r="M18" s="200">
        <f>COUNTIFS(H8:I17,"R")</f>
        <v>6</v>
      </c>
      <c r="N18" s="200"/>
      <c r="O18" s="18"/>
      <c r="P18" s="18"/>
      <c r="Q18" s="18"/>
      <c r="R18" s="137"/>
      <c r="S18" s="14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108"/>
      <c r="AI18" s="108"/>
      <c r="AJ18" s="108"/>
    </row>
    <row r="19" spans="1:36" ht="19.5" customHeight="1" thickBot="1" x14ac:dyDescent="0.3">
      <c r="D19" s="287" t="s">
        <v>74</v>
      </c>
      <c r="E19" s="288"/>
      <c r="F19" s="95">
        <f>COUNTA(F8:F17)+COUNTA(G11:G13)</f>
        <v>10</v>
      </c>
      <c r="G19" s="96" t="str">
        <f>"EFICIÊNCIA DA FRENTE: "&amp;TEXT(COUNTIF(H8:H17,"R")/COUNT(F8:F17),"0%")</f>
        <v>EFICIÊNCIA DA FRENTE: 86%</v>
      </c>
      <c r="H19" s="95"/>
      <c r="I19" s="20" t="e">
        <f>I18</f>
        <v>#REF!</v>
      </c>
      <c r="J19" s="295" t="s">
        <v>24</v>
      </c>
      <c r="K19" s="296"/>
      <c r="L19" s="297"/>
      <c r="M19" s="198">
        <f>COUNTIFS(H8:H17,"p")</f>
        <v>1</v>
      </c>
      <c r="N19" s="198"/>
      <c r="O19" s="21"/>
      <c r="P19" s="21"/>
      <c r="Q19" s="21"/>
      <c r="R19" s="138"/>
      <c r="S19" s="141" t="str">
        <f>"DISPONIBILIDADE MECÂNICA: "&amp;TEXT((COUNTIF(H8:H17,"D")+COUNTIF(H8:H17,"R"))/COUNTA(H8:H17),"0%")</f>
        <v>DISPONIBILIDADE MECÂNICA: 86%</v>
      </c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5"/>
      <c r="AI19" s="5"/>
      <c r="AJ19" s="108"/>
    </row>
    <row r="20" spans="1:36" s="1" customFormat="1" ht="18.75" customHeight="1" x14ac:dyDescent="0.25">
      <c r="A20"/>
      <c r="B20"/>
      <c r="C20"/>
      <c r="D20" s="2"/>
      <c r="E20" s="2"/>
      <c r="G20" s="134" t="str">
        <f>"EFICIÊNCIA PREVISTA: "&amp;TEXT((COUNTIF(H8:H17,"R")+COUNT(N8:N17))/(COUNT(F8:F17)),"0%")</f>
        <v>EFICIÊNCIA PREVISTA: 86%</v>
      </c>
      <c r="N20" s="2"/>
      <c r="S20" s="3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</row>
    <row r="21" spans="1:36" s="1" customFormat="1" ht="21" customHeight="1" x14ac:dyDescent="0.25">
      <c r="A21"/>
      <c r="B21"/>
      <c r="C21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2"/>
      <c r="S21" s="3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</row>
    <row r="22" spans="1:36" ht="14.25" customHeight="1" x14ac:dyDescent="0.25">
      <c r="G22" s="302" t="str" cm="1">
        <f t="array" ref="G22">IF(SUM(--(COUNTIF(F8:F17,F8:F17)&gt;1))&gt;0,"⚠ EXISTEM FROTAS DUPLICADAS","✓ SEM DUPLICIDADES")</f>
        <v>✓ SEM DUPLICIDADES</v>
      </c>
    </row>
    <row r="23" spans="1:36" ht="15.75" customHeight="1" x14ac:dyDescent="0.25">
      <c r="G23" s="302"/>
    </row>
    <row r="24" spans="1:36" ht="46.5" customHeight="1" x14ac:dyDescent="0.25">
      <c r="E24" s="102"/>
      <c r="F24" s="102"/>
      <c r="G24" s="302"/>
      <c r="H24" s="102"/>
      <c r="L24"/>
    </row>
    <row r="25" spans="1:36" ht="21" customHeight="1" x14ac:dyDescent="0.25">
      <c r="G25" s="110"/>
    </row>
  </sheetData>
  <dataConsolidate link="1"/>
  <mergeCells count="25">
    <mergeCell ref="M8:N8"/>
    <mergeCell ref="D16:E16"/>
    <mergeCell ref="D8:E8"/>
    <mergeCell ref="D13:E13"/>
    <mergeCell ref="D14:E14"/>
    <mergeCell ref="D9:E9"/>
    <mergeCell ref="D11:E11"/>
    <mergeCell ref="D10:E10"/>
    <mergeCell ref="D12:E12"/>
    <mergeCell ref="S5:S6"/>
    <mergeCell ref="D7:E7"/>
    <mergeCell ref="D19:E19"/>
    <mergeCell ref="G22:G24"/>
    <mergeCell ref="D2:S4"/>
    <mergeCell ref="J5:J6"/>
    <mergeCell ref="K5:L5"/>
    <mergeCell ref="M5:N5"/>
    <mergeCell ref="K6:L6"/>
    <mergeCell ref="M6:N6"/>
    <mergeCell ref="D18:G18"/>
    <mergeCell ref="J18:L18"/>
    <mergeCell ref="J19:L19"/>
    <mergeCell ref="D17:E17"/>
    <mergeCell ref="F5:H6"/>
    <mergeCell ref="D15:E15"/>
  </mergeCells>
  <phoneticPr fontId="14" type="noConversion"/>
  <conditionalFormatting sqref="H16:H17 H15:I15">
    <cfRule type="cellIs" dxfId="360" priority="308" operator="equal">
      <formula>"R"</formula>
    </cfRule>
    <cfRule type="cellIs" dxfId="359" priority="309" operator="equal">
      <formula>"P"</formula>
    </cfRule>
  </conditionalFormatting>
  <conditionalFormatting sqref="M20 M22:M1048576 F8:G13 M8:M14">
    <cfRule type="containsText" dxfId="358" priority="307" operator="containsText" text="sem previsão">
      <formula>NOT(ISERROR(SEARCH("sem previsão",F8)))</formula>
    </cfRule>
  </conditionalFormatting>
  <conditionalFormatting sqref="H20 H16:H18 H22:H23 H25:H1048576 H15:I15">
    <cfRule type="containsText" dxfId="357" priority="305" operator="containsText" text="D">
      <formula>NOT(ISERROR(SEARCH("D",H15)))</formula>
    </cfRule>
    <cfRule type="containsText" dxfId="356" priority="306" operator="containsText" text="OFF">
      <formula>NOT(ISERROR(SEARCH("OFF",H15)))</formula>
    </cfRule>
  </conditionalFormatting>
  <conditionalFormatting sqref="H18">
    <cfRule type="cellIs" dxfId="355" priority="303" operator="equal">
      <formula>"R"</formula>
    </cfRule>
    <cfRule type="cellIs" dxfId="354" priority="304" operator="equal">
      <formula>"P"</formula>
    </cfRule>
  </conditionalFormatting>
  <conditionalFormatting sqref="H19">
    <cfRule type="containsText" dxfId="353" priority="301" operator="containsText" text="D">
      <formula>NOT(ISERROR(SEARCH("D",H19)))</formula>
    </cfRule>
    <cfRule type="containsText" dxfId="352" priority="302" operator="containsText" text="OFF">
      <formula>NOT(ISERROR(SEARCH("OFF",H19)))</formula>
    </cfRule>
  </conditionalFormatting>
  <conditionalFormatting sqref="I18">
    <cfRule type="cellIs" dxfId="351" priority="299" operator="lessThan">
      <formula>E18</formula>
    </cfRule>
    <cfRule type="cellIs" dxfId="350" priority="300" operator="greaterThan">
      <formula>E18</formula>
    </cfRule>
  </conditionalFormatting>
  <conditionalFormatting sqref="P19">
    <cfRule type="containsText" dxfId="349" priority="298" operator="containsText" text="sem previsão">
      <formula>NOT(ISERROR(SEARCH("sem previsão",P19)))</formula>
    </cfRule>
  </conditionalFormatting>
  <conditionalFormatting sqref="H16">
    <cfRule type="cellIs" dxfId="348" priority="296" operator="equal">
      <formula>"R"</formula>
    </cfRule>
    <cfRule type="cellIs" dxfId="347" priority="297" operator="equal">
      <formula>"P"</formula>
    </cfRule>
  </conditionalFormatting>
  <conditionalFormatting sqref="H16">
    <cfRule type="cellIs" dxfId="346" priority="294" operator="equal">
      <formula>"R"</formula>
    </cfRule>
    <cfRule type="cellIs" dxfId="345" priority="295" operator="equal">
      <formula>"P"</formula>
    </cfRule>
  </conditionalFormatting>
  <conditionalFormatting sqref="H16">
    <cfRule type="cellIs" dxfId="344" priority="292" operator="equal">
      <formula>"R"</formula>
    </cfRule>
    <cfRule type="cellIs" dxfId="343" priority="293" operator="equal">
      <formula>"P"</formula>
    </cfRule>
  </conditionalFormatting>
  <conditionalFormatting sqref="H16">
    <cfRule type="cellIs" dxfId="342" priority="290" operator="equal">
      <formula>"R"</formula>
    </cfRule>
    <cfRule type="cellIs" dxfId="341" priority="291" operator="equal">
      <formula>"P"</formula>
    </cfRule>
  </conditionalFormatting>
  <conditionalFormatting sqref="H16">
    <cfRule type="cellIs" dxfId="340" priority="288" operator="equal">
      <formula>"R"</formula>
    </cfRule>
    <cfRule type="cellIs" dxfId="339" priority="289" operator="equal">
      <formula>"P"</formula>
    </cfRule>
  </conditionalFormatting>
  <conditionalFormatting sqref="H16">
    <cfRule type="cellIs" dxfId="338" priority="286" operator="equal">
      <formula>"R"</formula>
    </cfRule>
    <cfRule type="cellIs" dxfId="337" priority="287" operator="equal">
      <formula>"P"</formula>
    </cfRule>
  </conditionalFormatting>
  <conditionalFormatting sqref="H16">
    <cfRule type="cellIs" dxfId="336" priority="274" operator="equal">
      <formula>"R"</formula>
    </cfRule>
    <cfRule type="cellIs" dxfId="335" priority="275" operator="equal">
      <formula>"P"</formula>
    </cfRule>
  </conditionalFormatting>
  <conditionalFormatting sqref="H16">
    <cfRule type="cellIs" dxfId="334" priority="280" operator="equal">
      <formula>"R"</formula>
    </cfRule>
    <cfRule type="cellIs" dxfId="333" priority="281" operator="equal">
      <formula>"P"</formula>
    </cfRule>
  </conditionalFormatting>
  <conditionalFormatting sqref="H16">
    <cfRule type="cellIs" dxfId="332" priority="278" operator="equal">
      <formula>"R"</formula>
    </cfRule>
    <cfRule type="cellIs" dxfId="331" priority="279" operator="equal">
      <formula>"P"</formula>
    </cfRule>
  </conditionalFormatting>
  <conditionalFormatting sqref="H16">
    <cfRule type="cellIs" dxfId="330" priority="282" operator="equal">
      <formula>"R"</formula>
    </cfRule>
    <cfRule type="cellIs" dxfId="329" priority="283" operator="equal">
      <formula>"P"</formula>
    </cfRule>
  </conditionalFormatting>
  <conditionalFormatting sqref="H16">
    <cfRule type="cellIs" dxfId="328" priority="276" operator="equal">
      <formula>"R"</formula>
    </cfRule>
    <cfRule type="cellIs" dxfId="327" priority="277" operator="equal">
      <formula>"P"</formula>
    </cfRule>
  </conditionalFormatting>
  <conditionalFormatting sqref="H16">
    <cfRule type="cellIs" dxfId="326" priority="284" operator="equal">
      <formula>"R"</formula>
    </cfRule>
    <cfRule type="cellIs" dxfId="325" priority="285" operator="equal">
      <formula>"P"</formula>
    </cfRule>
  </conditionalFormatting>
  <conditionalFormatting sqref="H16">
    <cfRule type="cellIs" dxfId="324" priority="272" operator="equal">
      <formula>"R"</formula>
    </cfRule>
    <cfRule type="cellIs" dxfId="323" priority="273" operator="equal">
      <formula>"P"</formula>
    </cfRule>
  </conditionalFormatting>
  <conditionalFormatting sqref="H16">
    <cfRule type="cellIs" dxfId="322" priority="270" operator="equal">
      <formula>"R"</formula>
    </cfRule>
    <cfRule type="cellIs" dxfId="321" priority="271" operator="equal">
      <formula>"P"</formula>
    </cfRule>
  </conditionalFormatting>
  <conditionalFormatting sqref="H16">
    <cfRule type="cellIs" dxfId="320" priority="268" operator="equal">
      <formula>"R"</formula>
    </cfRule>
    <cfRule type="cellIs" dxfId="319" priority="269" operator="equal">
      <formula>"P"</formula>
    </cfRule>
  </conditionalFormatting>
  <conditionalFormatting sqref="H16">
    <cfRule type="cellIs" dxfId="318" priority="266" operator="equal">
      <formula>"R"</formula>
    </cfRule>
    <cfRule type="cellIs" dxfId="317" priority="267" operator="equal">
      <formula>"P"</formula>
    </cfRule>
  </conditionalFormatting>
  <conditionalFormatting sqref="H16">
    <cfRule type="cellIs" dxfId="316" priority="264" operator="equal">
      <formula>"R"</formula>
    </cfRule>
    <cfRule type="cellIs" dxfId="315" priority="265" operator="equal">
      <formula>"P"</formula>
    </cfRule>
  </conditionalFormatting>
  <conditionalFormatting sqref="H16">
    <cfRule type="cellIs" dxfId="314" priority="262" operator="equal">
      <formula>"R"</formula>
    </cfRule>
    <cfRule type="cellIs" dxfId="313" priority="263" operator="equal">
      <formula>"P"</formula>
    </cfRule>
  </conditionalFormatting>
  <conditionalFormatting sqref="H16">
    <cfRule type="cellIs" dxfId="312" priority="260" operator="equal">
      <formula>"R"</formula>
    </cfRule>
    <cfRule type="cellIs" dxfId="311" priority="261" operator="equal">
      <formula>"P"</formula>
    </cfRule>
  </conditionalFormatting>
  <conditionalFormatting sqref="H16">
    <cfRule type="cellIs" dxfId="310" priority="258" operator="equal">
      <formula>"R"</formula>
    </cfRule>
    <cfRule type="cellIs" dxfId="309" priority="259" operator="equal">
      <formula>"P"</formula>
    </cfRule>
  </conditionalFormatting>
  <conditionalFormatting sqref="H16">
    <cfRule type="cellIs" dxfId="308" priority="256" operator="equal">
      <formula>"R"</formula>
    </cfRule>
    <cfRule type="cellIs" dxfId="307" priority="257" operator="equal">
      <formula>"P"</formula>
    </cfRule>
  </conditionalFormatting>
  <conditionalFormatting sqref="H16">
    <cfRule type="cellIs" dxfId="306" priority="254" operator="equal">
      <formula>"R"</formula>
    </cfRule>
    <cfRule type="cellIs" dxfId="305" priority="255" operator="equal">
      <formula>"P"</formula>
    </cfRule>
  </conditionalFormatting>
  <conditionalFormatting sqref="H16">
    <cfRule type="cellIs" dxfId="304" priority="252" operator="equal">
      <formula>"R"</formula>
    </cfRule>
    <cfRule type="cellIs" dxfId="303" priority="253" operator="equal">
      <formula>"P"</formula>
    </cfRule>
  </conditionalFormatting>
  <conditionalFormatting sqref="H16">
    <cfRule type="containsText" dxfId="302" priority="250" operator="containsText" text="D">
      <formula>NOT(ISERROR(SEARCH("D",H16)))</formula>
    </cfRule>
    <cfRule type="containsText" dxfId="301" priority="251" operator="containsText" text="OFF">
      <formula>NOT(ISERROR(SEARCH("OFF",H16)))</formula>
    </cfRule>
  </conditionalFormatting>
  <conditionalFormatting sqref="O16">
    <cfRule type="containsText" dxfId="300" priority="249" operator="containsText" text="sem previsão">
      <formula>NOT(ISERROR(SEARCH("sem previsão",O16)))</formula>
    </cfRule>
  </conditionalFormatting>
  <conditionalFormatting sqref="H17">
    <cfRule type="containsText" dxfId="299" priority="247" operator="containsText" text="D">
      <formula>NOT(ISERROR(SEARCH("D",H17)))</formula>
    </cfRule>
    <cfRule type="containsText" dxfId="298" priority="248" operator="containsText" text="OFF">
      <formula>NOT(ISERROR(SEARCH("OFF",H17)))</formula>
    </cfRule>
  </conditionalFormatting>
  <conditionalFormatting sqref="H17">
    <cfRule type="cellIs" dxfId="297" priority="245" operator="equal">
      <formula>"R"</formula>
    </cfRule>
    <cfRule type="cellIs" dxfId="296" priority="246" operator="equal">
      <formula>"P"</formula>
    </cfRule>
  </conditionalFormatting>
  <conditionalFormatting sqref="K5">
    <cfRule type="containsText" dxfId="295" priority="242" operator="containsText" text="sem previsão">
      <formula>NOT(ISERROR(SEARCH("sem previsão",K5)))</formula>
    </cfRule>
  </conditionalFormatting>
  <conditionalFormatting sqref="K6">
    <cfRule type="containsText" dxfId="294" priority="241" operator="containsText" text="sem previsão">
      <formula>NOT(ISERROR(SEARCH("sem previsão",K6)))</formula>
    </cfRule>
  </conditionalFormatting>
  <conditionalFormatting sqref="M6">
    <cfRule type="containsText" dxfId="293" priority="240" operator="containsText" text="sem previsão">
      <formula>NOT(ISERROR(SEARCH("sem previsão",M6)))</formula>
    </cfRule>
  </conditionalFormatting>
  <conditionalFormatting sqref="M5">
    <cfRule type="containsText" dxfId="292" priority="239" operator="containsText" text="sem previsão">
      <formula>NOT(ISERROR(SEARCH("sem previsão",M5)))</formula>
    </cfRule>
  </conditionalFormatting>
  <conditionalFormatting sqref="M16">
    <cfRule type="containsText" dxfId="291" priority="236" operator="containsText" text="sem previsão">
      <formula>NOT(ISERROR(SEARCH("sem previsão",M16)))</formula>
    </cfRule>
  </conditionalFormatting>
  <conditionalFormatting sqref="M17">
    <cfRule type="containsText" dxfId="290" priority="235" operator="containsText" text="sem previsão">
      <formula>NOT(ISERROR(SEARCH("sem previsão",M17)))</formula>
    </cfRule>
  </conditionalFormatting>
  <conditionalFormatting sqref="H7">
    <cfRule type="containsText" dxfId="289" priority="233" operator="containsText" text="D">
      <formula>NOT(ISERROR(SEARCH("D",H7)))</formula>
    </cfRule>
    <cfRule type="containsText" dxfId="288" priority="234" operator="containsText" text="OFF">
      <formula>NOT(ISERROR(SEARCH("OFF",H7)))</formula>
    </cfRule>
  </conditionalFormatting>
  <conditionalFormatting sqref="M7">
    <cfRule type="containsText" dxfId="287" priority="232" operator="containsText" text="sem previsão">
      <formula>NOT(ISERROR(SEARCH("sem previsão",M7)))</formula>
    </cfRule>
  </conditionalFormatting>
  <conditionalFormatting sqref="K7">
    <cfRule type="containsText" dxfId="286" priority="231" operator="containsText" text="sem previsão">
      <formula>NOT(ISERROR(SEARCH("sem previsão",K7)))</formula>
    </cfRule>
  </conditionalFormatting>
  <conditionalFormatting sqref="M15">
    <cfRule type="containsText" dxfId="285" priority="230" operator="containsText" text="sem previsão">
      <formula>NOT(ISERROR(SEARCH("sem previsão",M15)))</formula>
    </cfRule>
  </conditionalFormatting>
  <conditionalFormatting sqref="G22:G24">
    <cfRule type="containsText" dxfId="284" priority="228" operator="containsText" text="EXISTEM FROTAS DUPLICADAS">
      <formula>NOT(ISERROR(SEARCH("EXISTEM FROTAS DUPLICADAS",G22)))</formula>
    </cfRule>
    <cfRule type="containsText" dxfId="283" priority="229" operator="containsText" text="SEM DUPLICIDADES">
      <formula>NOT(ISERROR(SEARCH("SEM DUPLICIDADES",G22)))</formula>
    </cfRule>
  </conditionalFormatting>
  <conditionalFormatting sqref="AH15:AH23 AH7:AH13">
    <cfRule type="containsText" dxfId="282" priority="227" operator="containsText" text="VENCIDA">
      <formula>NOT(ISERROR(SEARCH("VENCIDA",AH7)))</formula>
    </cfRule>
  </conditionalFormatting>
  <conditionalFormatting sqref="AH15:AH1048576 AH1:AH13">
    <cfRule type="containsText" dxfId="281" priority="224" operator="containsText" text="FALTA PREVISÃO">
      <formula>NOT(ISERROR(SEARCH("FALTA PREVISÃO",AH1)))</formula>
    </cfRule>
    <cfRule type="containsText" dxfId="280" priority="225" operator="containsText" text="NO PRAZO">
      <formula>NOT(ISERROR(SEARCH("NO PRAZO",AH1)))</formula>
    </cfRule>
    <cfRule type="containsText" dxfId="279" priority="226" operator="containsText" text="VENCE EM MENOS DE 1H">
      <formula>NOT(ISERROR(SEARCH("VENCE EM MENOS DE 1H",AH1)))</formula>
    </cfRule>
  </conditionalFormatting>
  <conditionalFormatting sqref="AG14">
    <cfRule type="containsText" dxfId="278" priority="186" operator="containsText" text="VENCIDA">
      <formula>NOT(ISERROR(SEARCH("VENCIDA",AG14)))</formula>
    </cfRule>
  </conditionalFormatting>
  <conditionalFormatting sqref="AG14">
    <cfRule type="containsText" dxfId="277" priority="183" operator="containsText" text="FALTA PREVISÃO">
      <formula>NOT(ISERROR(SEARCH("FALTA PREVISÃO",AG14)))</formula>
    </cfRule>
    <cfRule type="containsText" dxfId="276" priority="184" operator="containsText" text="NO PRAZO">
      <formula>NOT(ISERROR(SEARCH("NO PRAZO",AG14)))</formula>
    </cfRule>
    <cfRule type="containsText" dxfId="275" priority="185" operator="containsText" text="VENCE EM MENOS DE 1H">
      <formula>NOT(ISERROR(SEARCH("VENCE EM MENOS DE 1H",AG14)))</formula>
    </cfRule>
  </conditionalFormatting>
  <conditionalFormatting sqref="I10:I14">
    <cfRule type="cellIs" dxfId="274" priority="176" operator="equal">
      <formula>"R"</formula>
    </cfRule>
    <cfRule type="cellIs" dxfId="273" priority="177" operator="equal">
      <formula>"P"</formula>
    </cfRule>
  </conditionalFormatting>
  <conditionalFormatting sqref="I10:I14">
    <cfRule type="containsText" dxfId="272" priority="174" operator="containsText" text="D">
      <formula>NOT(ISERROR(SEARCH("D",I10)))</formula>
    </cfRule>
    <cfRule type="containsText" dxfId="271" priority="175" operator="containsText" text="OFF">
      <formula>NOT(ISERROR(SEARCH("OFF",I10)))</formula>
    </cfRule>
  </conditionalFormatting>
  <conditionalFormatting sqref="I8:I9">
    <cfRule type="cellIs" dxfId="270" priority="81" operator="equal">
      <formula>"R"</formula>
    </cfRule>
    <cfRule type="cellIs" dxfId="269" priority="82" operator="equal">
      <formula>"P"</formula>
    </cfRule>
  </conditionalFormatting>
  <conditionalFormatting sqref="I8:I9">
    <cfRule type="containsText" dxfId="268" priority="79" operator="containsText" text="D">
      <formula>NOT(ISERROR(SEARCH("D",I8)))</formula>
    </cfRule>
    <cfRule type="containsText" dxfId="267" priority="80" operator="containsText" text="OFF">
      <formula>NOT(ISERROR(SEARCH("OFF",I8)))</formula>
    </cfRule>
  </conditionalFormatting>
  <conditionalFormatting sqref="H8:H14">
    <cfRule type="cellIs" dxfId="266" priority="77" operator="equal">
      <formula>"R"</formula>
    </cfRule>
    <cfRule type="cellIs" dxfId="265" priority="78" operator="equal">
      <formula>"P"</formula>
    </cfRule>
  </conditionalFormatting>
  <conditionalFormatting sqref="H8:H14">
    <cfRule type="containsText" dxfId="264" priority="75" operator="containsText" text="D">
      <formula>NOT(ISERROR(SEARCH("D",H8)))</formula>
    </cfRule>
    <cfRule type="containsText" dxfId="263" priority="76" operator="containsText" text="OFF">
      <formula>NOT(ISERROR(SEARCH("OFF",H8)))</formula>
    </cfRule>
  </conditionalFormatting>
  <dataValidations count="1">
    <dataValidation type="list" allowBlank="1" showInputMessage="1" showErrorMessage="1" sqref="I8:I15 H8:H17" xr:uid="{2DD78280-C452-4195-8231-A5EE6CB5140C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39" orientation="landscape" r:id="rId1"/>
  <colBreaks count="1" manualBreakCount="1">
    <brk id="22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D6FF-D85C-4D41-8D31-50B569245FCB}">
  <sheetPr codeName="Planilha8">
    <tabColor theme="7" tint="0.39997558519241921"/>
    <pageSetUpPr fitToPage="1"/>
  </sheetPr>
  <dimension ref="A1:AJ35"/>
  <sheetViews>
    <sheetView showGridLines="0" topLeftCell="B1" zoomScale="85" zoomScaleNormal="85" workbookViewId="0">
      <selection activeCell="G33" sqref="G33:G35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19.7109375" style="2" bestFit="1" customWidth="1"/>
    <col min="5" max="5" width="14.5703125" style="2" customWidth="1"/>
    <col min="6" max="6" width="11.7109375" style="1" customWidth="1"/>
    <col min="7" max="7" width="29.140625" style="1" customWidth="1"/>
    <col min="8" max="8" width="10.28515625" style="1" customWidth="1"/>
    <col min="9" max="9" width="16.7109375" style="1" hidden="1" customWidth="1"/>
    <col min="10" max="10" width="13.140625" style="1" customWidth="1"/>
    <col min="11" max="12" width="13.28515625" style="1" customWidth="1"/>
    <col min="13" max="13" width="13.42578125" style="1" customWidth="1"/>
    <col min="14" max="14" width="13.4257812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83.42578125" style="3" customWidth="1"/>
    <col min="20" max="21" width="3.5703125" style="1" customWidth="1"/>
    <col min="22" max="22" width="14.85546875" customWidth="1"/>
    <col min="23" max="23" width="23" hidden="1" customWidth="1"/>
    <col min="24" max="25" width="14.85546875" hidden="1" customWidth="1"/>
    <col min="26" max="26" width="10.5703125" hidden="1" customWidth="1"/>
    <col min="27" max="27" width="15.28515625" hidden="1" customWidth="1"/>
    <col min="28" max="28" width="16.140625" hidden="1" customWidth="1"/>
    <col min="29" max="29" width="33.7109375" hidden="1" customWidth="1"/>
    <col min="30" max="30" width="22" hidden="1" customWidth="1"/>
    <col min="31" max="32" width="15.28515625" hidden="1" customWidth="1"/>
    <col min="33" max="33" width="9.140625" hidden="1" customWidth="1"/>
    <col min="34" max="34" width="12.140625" bestFit="1" customWidth="1"/>
    <col min="36" max="36" width="9.85546875" bestFit="1" customWidth="1"/>
  </cols>
  <sheetData>
    <row r="1" spans="1:36" ht="91.5" customHeight="1" thickBot="1" x14ac:dyDescent="0.3">
      <c r="J1" s="16"/>
      <c r="M1" s="2"/>
    </row>
    <row r="2" spans="1:36" s="1" customFormat="1" ht="15" customHeight="1" x14ac:dyDescent="0.25">
      <c r="A2"/>
      <c r="B2"/>
      <c r="C2"/>
      <c r="D2" s="254" t="s">
        <v>25</v>
      </c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6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s="1" customFormat="1" ht="15" customHeight="1" x14ac:dyDescent="0.25">
      <c r="A3"/>
      <c r="B3"/>
      <c r="C3"/>
      <c r="D3" s="257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</row>
    <row r="4" spans="1:36" s="1" customFormat="1" ht="27.75" customHeight="1" thickBot="1" x14ac:dyDescent="0.3">
      <c r="A4"/>
      <c r="B4"/>
      <c r="C4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2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s="1" customFormat="1" ht="24" customHeight="1" x14ac:dyDescent="0.25">
      <c r="A5"/>
      <c r="B5"/>
      <c r="C5"/>
      <c r="D5" s="27" t="s">
        <v>2</v>
      </c>
      <c r="E5" s="28" t="s">
        <v>0</v>
      </c>
      <c r="F5" s="263" t="s">
        <v>26</v>
      </c>
      <c r="G5" s="264"/>
      <c r="H5" s="264"/>
      <c r="I5" s="306"/>
      <c r="J5" s="250" t="s">
        <v>15</v>
      </c>
      <c r="K5" s="267" t="s">
        <v>14</v>
      </c>
      <c r="L5" s="268"/>
      <c r="M5" s="267" t="s">
        <v>11</v>
      </c>
      <c r="N5" s="268"/>
      <c r="O5" s="29" t="s">
        <v>7</v>
      </c>
      <c r="P5" s="29"/>
      <c r="Q5" s="29"/>
      <c r="R5" s="30"/>
      <c r="S5" s="252" t="s">
        <v>10</v>
      </c>
      <c r="V5"/>
      <c r="W5"/>
      <c r="X5"/>
      <c r="Y5"/>
      <c r="Z5"/>
      <c r="AA5"/>
      <c r="AB5"/>
      <c r="AC5"/>
      <c r="AD5"/>
      <c r="AE5"/>
      <c r="AF5"/>
      <c r="AG5"/>
      <c r="AH5" s="109" t="s">
        <v>75</v>
      </c>
      <c r="AI5" s="105"/>
      <c r="AJ5" s="105"/>
    </row>
    <row r="6" spans="1:36" ht="24" customHeight="1" x14ac:dyDescent="0.25">
      <c r="D6" s="13">
        <f ca="1">ROUNDDOWN((NOW()-TODAY())*24,0)</f>
        <v>23</v>
      </c>
      <c r="E6" s="14">
        <f ca="1">TODAY()</f>
        <v>46213</v>
      </c>
      <c r="F6" s="265"/>
      <c r="G6" s="266"/>
      <c r="H6" s="266"/>
      <c r="I6" s="307"/>
      <c r="J6" s="251"/>
      <c r="K6" s="246" t="s">
        <v>13</v>
      </c>
      <c r="L6" s="247"/>
      <c r="M6" s="248" t="s">
        <v>6</v>
      </c>
      <c r="N6" s="249"/>
      <c r="O6" s="6" t="s">
        <v>9</v>
      </c>
      <c r="P6" s="6"/>
      <c r="Q6" s="6" t="s">
        <v>8</v>
      </c>
      <c r="R6" s="24"/>
      <c r="S6" s="25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6"/>
      <c r="AI6" s="106"/>
      <c r="AJ6" s="106"/>
    </row>
    <row r="7" spans="1:36" s="1" customFormat="1" ht="30" x14ac:dyDescent="0.25">
      <c r="A7"/>
      <c r="B7"/>
      <c r="C7"/>
      <c r="D7" s="269" t="s">
        <v>4</v>
      </c>
      <c r="E7" s="270"/>
      <c r="F7" s="11" t="s">
        <v>1</v>
      </c>
      <c r="G7" s="11" t="s">
        <v>17</v>
      </c>
      <c r="H7" s="11" t="s">
        <v>3</v>
      </c>
      <c r="I7" s="11" t="s">
        <v>5</v>
      </c>
      <c r="J7" s="11" t="s">
        <v>12</v>
      </c>
      <c r="K7" s="11" t="s">
        <v>0</v>
      </c>
      <c r="L7" s="11" t="s">
        <v>2</v>
      </c>
      <c r="M7" s="11" t="s">
        <v>0</v>
      </c>
      <c r="N7" s="11" t="s">
        <v>2</v>
      </c>
      <c r="O7" s="11" t="s">
        <v>0</v>
      </c>
      <c r="P7" s="11" t="s">
        <v>2</v>
      </c>
      <c r="Q7" s="11" t="s">
        <v>0</v>
      </c>
      <c r="R7" s="15" t="s">
        <v>2</v>
      </c>
      <c r="S7" s="22" t="s">
        <v>20</v>
      </c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6"/>
      <c r="AI7" s="106"/>
      <c r="AJ7" s="106"/>
    </row>
    <row r="8" spans="1:36" s="1" customFormat="1" ht="18.75" x14ac:dyDescent="0.25">
      <c r="A8"/>
      <c r="B8"/>
      <c r="C8"/>
      <c r="D8" s="310" t="s">
        <v>28</v>
      </c>
      <c r="E8" s="311"/>
      <c r="F8" s="85">
        <v>1605</v>
      </c>
      <c r="G8" s="51" t="s">
        <v>36</v>
      </c>
      <c r="H8" s="38" t="s">
        <v>18</v>
      </c>
      <c r="I8" s="39"/>
      <c r="J8" s="66" t="str">
        <f t="shared" ref="J8" ca="1" si="0">IF(K8="","",IF(OR(H8="P",H8="D"),INT(NOW()-(K8+L8))&amp;"d "&amp;TEXT(NOW()-(K8+L8),"hh:mm"),""))</f>
        <v/>
      </c>
      <c r="K8" s="57"/>
      <c r="L8" s="78"/>
      <c r="M8" s="70"/>
      <c r="N8" s="69"/>
      <c r="O8" s="79"/>
      <c r="P8" s="80"/>
      <c r="Q8" s="57"/>
      <c r="R8" s="49"/>
      <c r="S8" s="89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4" t="str">
        <f ca="1">IF(M8="","",IF(NOW()&gt;M8+N8,"🔴 VENCIDA",IF((M8+N8)-NOW()&lt;1,"🟡 VENCE EM MENOS DE 1H","🟢 NO PRAZO")))</f>
        <v/>
      </c>
      <c r="AI8" s="106"/>
      <c r="AJ8" s="106"/>
    </row>
    <row r="9" spans="1:36" s="35" customFormat="1" ht="18" customHeight="1" x14ac:dyDescent="0.25">
      <c r="D9" s="310" t="s">
        <v>28</v>
      </c>
      <c r="E9" s="311"/>
      <c r="F9" s="86">
        <v>1604</v>
      </c>
      <c r="G9" s="52" t="s">
        <v>47</v>
      </c>
      <c r="H9" s="38" t="s">
        <v>18</v>
      </c>
      <c r="I9" s="39"/>
      <c r="J9" s="66" t="str">
        <f ca="1">IF(K9="","",IF(OR(H9="P",H9="D"),INT(NOW()-(K9+L9))&amp;"d "&amp;TEXT(NOW()-(K9+L9),"hh:mm"),""))</f>
        <v/>
      </c>
      <c r="K9" s="57"/>
      <c r="L9" s="78"/>
      <c r="M9" s="70"/>
      <c r="N9" s="69"/>
      <c r="O9" s="79"/>
      <c r="P9" s="80"/>
      <c r="Q9" s="57"/>
      <c r="R9" s="49"/>
      <c r="S9" s="89"/>
      <c r="T9" s="36"/>
      <c r="U9" s="36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4" t="str">
        <f t="shared" ref="AH9:AH28" ca="1" si="1">IF(M9="","",IF(NOW()&gt;M9+N9,"🔴 VENCIDA",IF((M9+N9)-NOW()&lt;1,"🟡 VENCE EM MENOS DE 1H","🟢 NO PRAZO")))</f>
        <v/>
      </c>
      <c r="AI9" s="104"/>
      <c r="AJ9" s="107"/>
    </row>
    <row r="10" spans="1:36" s="35" customFormat="1" ht="18" customHeight="1" x14ac:dyDescent="0.25">
      <c r="D10" s="312" t="s">
        <v>1</v>
      </c>
      <c r="E10" s="313"/>
      <c r="F10" s="86">
        <v>1602</v>
      </c>
      <c r="G10" s="51" t="s">
        <v>58</v>
      </c>
      <c r="H10" s="38" t="s">
        <v>18</v>
      </c>
      <c r="I10" s="39"/>
      <c r="J10" s="66" t="str">
        <f t="shared" ref="J10:J28" ca="1" si="2">IF(K10="","",IF(OR(H10="P",H10="D"),INT(NOW()-(K10+L10))&amp;"d "&amp;TEXT(NOW()-(K10+L10),"hh:mm"),""))</f>
        <v/>
      </c>
      <c r="K10" s="42"/>
      <c r="L10" s="73"/>
      <c r="M10" s="70"/>
      <c r="N10" s="69"/>
      <c r="O10" s="71"/>
      <c r="P10" s="41"/>
      <c r="Q10" s="42"/>
      <c r="R10" s="43"/>
      <c r="S10" s="90"/>
      <c r="T10" s="36"/>
      <c r="U10" s="36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4" t="str">
        <f t="shared" ca="1" si="1"/>
        <v/>
      </c>
      <c r="AI10" s="104"/>
      <c r="AJ10" s="107"/>
    </row>
    <row r="11" spans="1:36" s="35" customFormat="1" ht="18" customHeight="1" x14ac:dyDescent="0.25">
      <c r="D11" s="312" t="s">
        <v>28</v>
      </c>
      <c r="E11" s="313"/>
      <c r="F11" s="86">
        <v>1532</v>
      </c>
      <c r="G11" s="50" t="s">
        <v>45</v>
      </c>
      <c r="H11" s="38" t="s">
        <v>18</v>
      </c>
      <c r="I11" s="39"/>
      <c r="J11" s="66" t="str">
        <f t="shared" ca="1" si="2"/>
        <v/>
      </c>
      <c r="K11" s="42"/>
      <c r="L11" s="73"/>
      <c r="M11" s="70"/>
      <c r="N11" s="69"/>
      <c r="O11" s="71"/>
      <c r="P11" s="41"/>
      <c r="Q11" s="42"/>
      <c r="R11" s="43"/>
      <c r="S11" s="91"/>
      <c r="T11" s="36"/>
      <c r="U11" s="36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4" t="str">
        <f t="shared" ca="1" si="1"/>
        <v/>
      </c>
      <c r="AI11" s="104"/>
      <c r="AJ11" s="107"/>
    </row>
    <row r="12" spans="1:36" s="35" customFormat="1" ht="18" customHeight="1" x14ac:dyDescent="0.25">
      <c r="D12" s="314" t="s">
        <v>57</v>
      </c>
      <c r="E12" s="315"/>
      <c r="F12" s="86">
        <v>864</v>
      </c>
      <c r="G12" s="51" t="s">
        <v>59</v>
      </c>
      <c r="H12" s="38" t="s">
        <v>16</v>
      </c>
      <c r="I12" s="39"/>
      <c r="J12" s="66" t="str">
        <f t="shared" ca="1" si="2"/>
        <v>39d 12:32</v>
      </c>
      <c r="K12" s="57">
        <v>46174</v>
      </c>
      <c r="L12" s="49">
        <v>0.45833333333333331</v>
      </c>
      <c r="M12" s="70"/>
      <c r="N12" s="69"/>
      <c r="O12" s="54"/>
      <c r="P12" s="55"/>
      <c r="Q12" s="56"/>
      <c r="R12" s="53"/>
      <c r="S12" s="91" t="s">
        <v>61</v>
      </c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4" t="str">
        <f t="shared" ca="1" si="1"/>
        <v/>
      </c>
      <c r="AI12" s="106"/>
      <c r="AJ12" s="106"/>
    </row>
    <row r="13" spans="1:36" s="35" customFormat="1" ht="18" customHeight="1" x14ac:dyDescent="0.25">
      <c r="D13" s="312" t="s">
        <v>28</v>
      </c>
      <c r="E13" s="313"/>
      <c r="F13" s="86">
        <v>774</v>
      </c>
      <c r="G13" s="51" t="s">
        <v>69</v>
      </c>
      <c r="H13" s="38" t="s">
        <v>18</v>
      </c>
      <c r="I13" s="39"/>
      <c r="J13" s="66" t="str">
        <f t="shared" ca="1" si="2"/>
        <v/>
      </c>
      <c r="K13" s="57"/>
      <c r="L13" s="49"/>
      <c r="M13" s="70"/>
      <c r="N13" s="69"/>
      <c r="O13" s="40"/>
      <c r="P13" s="41"/>
      <c r="Q13" s="42"/>
      <c r="R13" s="43"/>
      <c r="S13" s="91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  <c r="AH13" s="104" t="str">
        <f t="shared" ca="1" si="1"/>
        <v/>
      </c>
      <c r="AI13" s="106"/>
      <c r="AJ13" s="106"/>
    </row>
    <row r="14" spans="1:36" s="35" customFormat="1" ht="18" customHeight="1" x14ac:dyDescent="0.25">
      <c r="D14" s="312" t="s">
        <v>28</v>
      </c>
      <c r="E14" s="313"/>
      <c r="F14" s="86">
        <v>1405</v>
      </c>
      <c r="G14" s="51" t="s">
        <v>27</v>
      </c>
      <c r="H14" s="38" t="s">
        <v>18</v>
      </c>
      <c r="I14" s="39"/>
      <c r="J14" s="66" t="str">
        <f t="shared" ca="1" si="2"/>
        <v/>
      </c>
      <c r="K14" s="58"/>
      <c r="L14" s="59"/>
      <c r="M14" s="67"/>
      <c r="N14" s="68"/>
      <c r="O14" s="71"/>
      <c r="P14" s="41"/>
      <c r="Q14" s="42"/>
      <c r="R14" s="43"/>
      <c r="S14" s="91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4" t="str">
        <f t="shared" ca="1" si="1"/>
        <v/>
      </c>
      <c r="AI14" s="106"/>
      <c r="AJ14" s="106"/>
    </row>
    <row r="15" spans="1:36" ht="18" customHeight="1" x14ac:dyDescent="0.25">
      <c r="D15" s="312" t="s">
        <v>28</v>
      </c>
      <c r="E15" s="313"/>
      <c r="F15" s="86">
        <v>870392</v>
      </c>
      <c r="G15" s="51" t="s">
        <v>56</v>
      </c>
      <c r="H15" s="38" t="s">
        <v>18</v>
      </c>
      <c r="I15" s="39"/>
      <c r="J15" s="66" t="str">
        <f t="shared" ca="1" si="2"/>
        <v/>
      </c>
      <c r="K15" s="58"/>
      <c r="L15" s="59"/>
      <c r="M15" s="67"/>
      <c r="N15" s="68"/>
      <c r="O15" s="71"/>
      <c r="P15" s="41"/>
      <c r="Q15" s="42"/>
      <c r="R15" s="43"/>
      <c r="S15" s="91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4" t="str">
        <f t="shared" ca="1" si="1"/>
        <v/>
      </c>
      <c r="AI15" s="104"/>
      <c r="AJ15" s="107"/>
    </row>
    <row r="16" spans="1:36" s="35" customFormat="1" ht="18.75" x14ac:dyDescent="0.25">
      <c r="D16" s="312" t="s">
        <v>28</v>
      </c>
      <c r="E16" s="313"/>
      <c r="F16" s="86">
        <v>746</v>
      </c>
      <c r="G16" s="51" t="s">
        <v>60</v>
      </c>
      <c r="H16" s="38" t="s">
        <v>18</v>
      </c>
      <c r="I16" s="39"/>
      <c r="J16" s="66" t="str">
        <f t="shared" ca="1" si="2"/>
        <v/>
      </c>
      <c r="K16" s="58"/>
      <c r="L16" s="59"/>
      <c r="M16" s="70"/>
      <c r="N16" s="69"/>
      <c r="O16" s="40"/>
      <c r="P16" s="41"/>
      <c r="Q16" s="42"/>
      <c r="R16" s="43"/>
      <c r="S16" s="90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4" t="str">
        <f t="shared" ca="1" si="1"/>
        <v/>
      </c>
      <c r="AI16" s="106"/>
      <c r="AJ16" s="106"/>
    </row>
    <row r="17" spans="1:36" s="35" customFormat="1" ht="18" customHeight="1" x14ac:dyDescent="0.25">
      <c r="D17" s="312" t="s">
        <v>1</v>
      </c>
      <c r="E17" s="313"/>
      <c r="F17" s="86">
        <v>1603</v>
      </c>
      <c r="G17" s="51"/>
      <c r="H17" s="38" t="s">
        <v>19</v>
      </c>
      <c r="I17" s="39"/>
      <c r="J17" s="66" t="str">
        <f t="shared" ca="1" si="2"/>
        <v>34d 07:52</v>
      </c>
      <c r="K17" s="42">
        <v>46179</v>
      </c>
      <c r="L17" s="73">
        <v>0.65277777777777779</v>
      </c>
      <c r="M17" s="308" t="s">
        <v>23</v>
      </c>
      <c r="N17" s="309"/>
      <c r="O17" s="71"/>
      <c r="P17" s="41"/>
      <c r="Q17" s="42"/>
      <c r="R17" s="43"/>
      <c r="S17" s="91" t="s">
        <v>72</v>
      </c>
      <c r="T17" s="36"/>
      <c r="U17" s="36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4" t="e">
        <f t="shared" ca="1" si="1"/>
        <v>#VALUE!</v>
      </c>
      <c r="AI17" s="104"/>
      <c r="AJ17" s="107"/>
    </row>
    <row r="18" spans="1:36" ht="18" customHeight="1" x14ac:dyDescent="0.25">
      <c r="D18" s="312" t="s">
        <v>1</v>
      </c>
      <c r="E18" s="313"/>
      <c r="F18" s="86">
        <v>1601</v>
      </c>
      <c r="G18" s="51"/>
      <c r="H18" s="38" t="s">
        <v>19</v>
      </c>
      <c r="I18" s="39"/>
      <c r="J18" s="66" t="str">
        <f t="shared" ca="1" si="2"/>
        <v>44d 13:05</v>
      </c>
      <c r="K18" s="42">
        <v>46169</v>
      </c>
      <c r="L18" s="43">
        <v>0.43541666666666667</v>
      </c>
      <c r="M18" s="67">
        <v>46181</v>
      </c>
      <c r="N18" s="68">
        <v>0.70833333333333337</v>
      </c>
      <c r="O18" s="71"/>
      <c r="P18" s="41"/>
      <c r="Q18" s="42"/>
      <c r="R18" s="43"/>
      <c r="S18" s="91" t="s">
        <v>66</v>
      </c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4" t="str">
        <f t="shared" ca="1" si="1"/>
        <v>🔴 VENCIDA</v>
      </c>
      <c r="AI18" s="104"/>
      <c r="AJ18" s="107"/>
    </row>
    <row r="19" spans="1:36" s="35" customFormat="1" ht="18.75" customHeight="1" x14ac:dyDescent="0.25">
      <c r="D19" s="312" t="s">
        <v>62</v>
      </c>
      <c r="E19" s="313"/>
      <c r="F19" s="86"/>
      <c r="G19" s="51" t="s">
        <v>46</v>
      </c>
      <c r="H19" s="38" t="s">
        <v>19</v>
      </c>
      <c r="I19" s="39"/>
      <c r="J19" s="66" t="str">
        <f t="shared" ca="1" si="2"/>
        <v>35d 04:32</v>
      </c>
      <c r="K19" s="62">
        <v>46178</v>
      </c>
      <c r="L19" s="63">
        <v>0.79166666666666663</v>
      </c>
      <c r="M19" s="67">
        <v>46181</v>
      </c>
      <c r="N19" s="68">
        <v>0.75</v>
      </c>
      <c r="O19" s="44"/>
      <c r="P19" s="45"/>
      <c r="Q19" s="46"/>
      <c r="R19" s="47"/>
      <c r="S19" s="90" t="s">
        <v>68</v>
      </c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4" t="str">
        <f t="shared" ca="1" si="1"/>
        <v>🔴 VENCIDA</v>
      </c>
      <c r="AI19" s="106"/>
      <c r="AJ19" s="106"/>
    </row>
    <row r="20" spans="1:36" s="35" customFormat="1" ht="18.75" customHeight="1" x14ac:dyDescent="0.25">
      <c r="D20" s="314" t="s">
        <v>62</v>
      </c>
      <c r="E20" s="315"/>
      <c r="F20" s="86"/>
      <c r="G20" s="52" t="s">
        <v>55</v>
      </c>
      <c r="H20" s="38" t="s">
        <v>19</v>
      </c>
      <c r="I20" s="39"/>
      <c r="J20" s="66" t="str">
        <f t="shared" ca="1" si="2"/>
        <v>34d 02:42</v>
      </c>
      <c r="K20" s="42">
        <v>46179</v>
      </c>
      <c r="L20" s="73">
        <v>0.86805555555555558</v>
      </c>
      <c r="M20" s="76">
        <v>46179</v>
      </c>
      <c r="N20" s="77">
        <v>0.97916666666666663</v>
      </c>
      <c r="O20" s="72"/>
      <c r="P20" s="55"/>
      <c r="Q20" s="56"/>
      <c r="R20" s="53"/>
      <c r="S20" s="92" t="s">
        <v>70</v>
      </c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4" t="str">
        <f t="shared" ca="1" si="1"/>
        <v>🔴 VENCIDA</v>
      </c>
      <c r="AI20" s="106"/>
      <c r="AJ20" s="106"/>
    </row>
    <row r="21" spans="1:36" s="35" customFormat="1" ht="18.75" customHeight="1" x14ac:dyDescent="0.25">
      <c r="D21" s="314" t="s">
        <v>62</v>
      </c>
      <c r="E21" s="315"/>
      <c r="F21" s="86"/>
      <c r="G21" s="52" t="s">
        <v>71</v>
      </c>
      <c r="H21" s="38" t="s">
        <v>16</v>
      </c>
      <c r="I21" s="39"/>
      <c r="J21" s="66" t="str">
        <f t="shared" ca="1" si="2"/>
        <v>34d 03:32</v>
      </c>
      <c r="K21" s="58">
        <v>46179</v>
      </c>
      <c r="L21" s="81">
        <v>0.83333333333333337</v>
      </c>
      <c r="M21" s="70"/>
      <c r="N21" s="69"/>
      <c r="O21" s="79"/>
      <c r="P21" s="80"/>
      <c r="Q21" s="57"/>
      <c r="R21" s="49"/>
      <c r="S21" s="89" t="s">
        <v>22</v>
      </c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4" t="str">
        <f t="shared" ca="1" si="1"/>
        <v/>
      </c>
      <c r="AI21" s="106"/>
      <c r="AJ21" s="106"/>
    </row>
    <row r="22" spans="1:36" s="35" customFormat="1" ht="18.75" customHeight="1" x14ac:dyDescent="0.25">
      <c r="D22" s="314" t="s">
        <v>57</v>
      </c>
      <c r="E22" s="315"/>
      <c r="F22" s="86"/>
      <c r="G22" s="51" t="s">
        <v>54</v>
      </c>
      <c r="H22" s="38" t="s">
        <v>16</v>
      </c>
      <c r="I22" s="39"/>
      <c r="J22" s="66" t="str">
        <f t="shared" ca="1" si="2"/>
        <v>38d 06:32</v>
      </c>
      <c r="K22" s="60">
        <v>46175</v>
      </c>
      <c r="L22" s="61">
        <v>0.70833333333333337</v>
      </c>
      <c r="M22" s="62"/>
      <c r="N22" s="48"/>
      <c r="O22" s="54"/>
      <c r="P22" s="55"/>
      <c r="Q22" s="56"/>
      <c r="R22" s="53"/>
      <c r="S22" s="90" t="s">
        <v>22</v>
      </c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4" t="str">
        <f t="shared" ca="1" si="1"/>
        <v/>
      </c>
      <c r="AI22" s="106"/>
      <c r="AJ22" s="106"/>
    </row>
    <row r="23" spans="1:36" s="35" customFormat="1" ht="18.75" customHeight="1" x14ac:dyDescent="0.25">
      <c r="D23" s="312" t="s">
        <v>44</v>
      </c>
      <c r="E23" s="313"/>
      <c r="F23" s="86">
        <v>964</v>
      </c>
      <c r="G23" s="51"/>
      <c r="H23" s="38" t="s">
        <v>19</v>
      </c>
      <c r="I23" s="39"/>
      <c r="J23" s="66" t="str">
        <f t="shared" ca="1" si="2"/>
        <v>41d 08:56</v>
      </c>
      <c r="K23" s="60">
        <v>46172</v>
      </c>
      <c r="L23" s="61">
        <v>0.60833333333333328</v>
      </c>
      <c r="M23" s="62"/>
      <c r="N23" s="48"/>
      <c r="O23" s="44"/>
      <c r="P23" s="45"/>
      <c r="Q23" s="46"/>
      <c r="R23" s="47"/>
      <c r="S23" s="90" t="s">
        <v>67</v>
      </c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4" t="str">
        <f t="shared" ca="1" si="1"/>
        <v/>
      </c>
      <c r="AI23" s="106"/>
      <c r="AJ23" s="106"/>
    </row>
    <row r="24" spans="1:36" s="35" customFormat="1" ht="18.75" x14ac:dyDescent="0.25">
      <c r="D24" s="316" t="s">
        <v>44</v>
      </c>
      <c r="E24" s="317"/>
      <c r="F24" s="86"/>
      <c r="G24" s="51" t="s">
        <v>48</v>
      </c>
      <c r="H24" s="38" t="s">
        <v>16</v>
      </c>
      <c r="I24" s="39"/>
      <c r="J24" s="66" t="str">
        <f t="shared" ca="1" si="2"/>
        <v/>
      </c>
      <c r="K24" s="60"/>
      <c r="L24" s="61"/>
      <c r="M24" s="62"/>
      <c r="N24" s="48"/>
      <c r="O24" s="44"/>
      <c r="P24" s="45"/>
      <c r="Q24" s="46"/>
      <c r="R24" s="47"/>
      <c r="S24" s="93" t="s">
        <v>49</v>
      </c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4" t="str">
        <f t="shared" ca="1" si="1"/>
        <v/>
      </c>
      <c r="AI24" s="106"/>
      <c r="AJ24" s="106"/>
    </row>
    <row r="25" spans="1:36" s="35" customFormat="1" ht="18.75" customHeight="1" x14ac:dyDescent="0.25">
      <c r="D25" s="316" t="s">
        <v>44</v>
      </c>
      <c r="E25" s="317"/>
      <c r="F25" s="86"/>
      <c r="G25" s="51" t="s">
        <v>50</v>
      </c>
      <c r="H25" s="38" t="s">
        <v>16</v>
      </c>
      <c r="I25" s="39"/>
      <c r="J25" s="66" t="str">
        <f t="shared" ca="1" si="2"/>
        <v/>
      </c>
      <c r="K25" s="60"/>
      <c r="L25" s="61"/>
      <c r="M25" s="62"/>
      <c r="N25" s="48"/>
      <c r="O25" s="44"/>
      <c r="P25" s="45"/>
      <c r="Q25" s="46"/>
      <c r="R25" s="47"/>
      <c r="S25" s="93" t="s">
        <v>49</v>
      </c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4" t="str">
        <f t="shared" ca="1" si="1"/>
        <v/>
      </c>
      <c r="AI25" s="106"/>
      <c r="AJ25" s="106"/>
    </row>
    <row r="26" spans="1:36" ht="16.5" customHeight="1" x14ac:dyDescent="0.25">
      <c r="D26" s="318" t="s">
        <v>63</v>
      </c>
      <c r="E26" s="319"/>
      <c r="F26" s="37"/>
      <c r="G26" s="52"/>
      <c r="H26" s="38"/>
      <c r="I26" s="38"/>
      <c r="J26" s="66" t="str">
        <f t="shared" ca="1" si="2"/>
        <v/>
      </c>
      <c r="K26" s="57"/>
      <c r="L26" s="78"/>
      <c r="M26" s="70"/>
      <c r="N26" s="69"/>
      <c r="O26" s="79"/>
      <c r="P26" s="80"/>
      <c r="Q26" s="57"/>
      <c r="R26" s="49"/>
      <c r="S26" s="89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4" t="str">
        <f t="shared" ca="1" si="1"/>
        <v/>
      </c>
      <c r="AI26" s="106"/>
      <c r="AJ26" s="107"/>
    </row>
    <row r="27" spans="1:36" ht="18" customHeight="1" x14ac:dyDescent="0.25">
      <c r="D27" s="320" t="s">
        <v>64</v>
      </c>
      <c r="E27" s="321"/>
      <c r="F27" s="12"/>
      <c r="G27" s="51"/>
      <c r="H27" s="25"/>
      <c r="I27" s="82"/>
      <c r="J27" s="66" t="str">
        <f t="shared" ca="1" si="2"/>
        <v/>
      </c>
      <c r="K27" s="64"/>
      <c r="L27" s="65"/>
      <c r="M27" s="62"/>
      <c r="N27" s="48"/>
      <c r="O27" s="9"/>
      <c r="P27" s="8"/>
      <c r="Q27" s="7"/>
      <c r="R27" s="23"/>
      <c r="S27" s="9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4" t="str">
        <f t="shared" ca="1" si="1"/>
        <v/>
      </c>
      <c r="AI27" s="107"/>
      <c r="AJ27" s="107"/>
    </row>
    <row r="28" spans="1:36" ht="18.75" customHeight="1" x14ac:dyDescent="0.25">
      <c r="D28" s="322" t="s">
        <v>65</v>
      </c>
      <c r="E28" s="323"/>
      <c r="F28" s="87"/>
      <c r="G28" s="88"/>
      <c r="H28" s="25"/>
      <c r="I28" s="83"/>
      <c r="J28" s="66" t="str">
        <f t="shared" ca="1" si="2"/>
        <v/>
      </c>
      <c r="K28" s="62"/>
      <c r="L28" s="63"/>
      <c r="M28" s="62"/>
      <c r="N28" s="48"/>
      <c r="O28" s="10"/>
      <c r="P28" s="8"/>
      <c r="Q28" s="7"/>
      <c r="R28" s="23"/>
      <c r="S28" s="9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4" t="str">
        <f t="shared" ca="1" si="1"/>
        <v/>
      </c>
      <c r="AI28" s="104"/>
      <c r="AJ28" s="107"/>
    </row>
    <row r="29" spans="1:36" ht="18" customHeight="1" thickBot="1" x14ac:dyDescent="0.35">
      <c r="D29" s="337" t="str">
        <f ca="1">"LÍDER DO TURNO: "&amp;IF(AND(HOUR(NOW())&gt;=3,HOUR(NOW())&lt;11),"WEBERT REIS",
IF(AND(HOUR(NOW())&gt;=11,HOUR(NOW())&lt;19),"WANDERSON",
"DIACKSON"))</f>
        <v>LÍDER DO TURNO: DIACKSON</v>
      </c>
      <c r="E29" s="338"/>
      <c r="F29" s="338"/>
      <c r="G29" s="338"/>
      <c r="H29" s="84"/>
      <c r="I29" s="75" t="e">
        <f>SUMIFS(#REF!,#REF!,"R")</f>
        <v>#REF!</v>
      </c>
      <c r="J29" s="324" t="s">
        <v>73</v>
      </c>
      <c r="K29" s="325"/>
      <c r="L29" s="326"/>
      <c r="M29" s="327">
        <f>COUNTIFS(H8:I28,"R")</f>
        <v>8</v>
      </c>
      <c r="N29" s="328"/>
      <c r="O29" s="94"/>
      <c r="P29" s="94"/>
      <c r="Q29" s="94"/>
      <c r="R29" s="94"/>
      <c r="S29" s="7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108"/>
      <c r="AI29" s="108"/>
      <c r="AJ29" s="108"/>
    </row>
    <row r="30" spans="1:36" ht="19.5" customHeight="1" thickBot="1" x14ac:dyDescent="0.3">
      <c r="D30" s="329" t="s">
        <v>74</v>
      </c>
      <c r="E30" s="330"/>
      <c r="F30" s="95">
        <f>COUNTA(F8:F28)+COUNTA(G8:G28)</f>
        <v>27</v>
      </c>
      <c r="G30" s="96" t="str">
        <f>"EFICIÊNCIA DA FRENTE: "&amp;TEXT(COUNTIF(H8:H28,"R")/COUNT(F8:F28),"0%")</f>
        <v>EFICIÊNCIA DA FRENTE: 67%</v>
      </c>
      <c r="H30" s="97"/>
      <c r="I30" s="98" t="e">
        <f>I29</f>
        <v>#REF!</v>
      </c>
      <c r="J30" s="331" t="s">
        <v>24</v>
      </c>
      <c r="K30" s="332"/>
      <c r="L30" s="333"/>
      <c r="M30" s="334">
        <f>COUNTIFS(H8:H28,"p")</f>
        <v>5</v>
      </c>
      <c r="N30" s="335"/>
      <c r="O30" s="99"/>
      <c r="P30" s="100"/>
      <c r="Q30" s="100"/>
      <c r="R30" s="100"/>
      <c r="S30" s="101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5"/>
      <c r="AI30" s="5"/>
      <c r="AJ30" s="108"/>
    </row>
    <row r="31" spans="1:36" s="1" customFormat="1" ht="18.75" customHeight="1" x14ac:dyDescent="0.25">
      <c r="A31"/>
      <c r="B31"/>
      <c r="C31"/>
      <c r="D31" s="2"/>
      <c r="E31" s="2"/>
      <c r="N31" s="2"/>
      <c r="S31" s="3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1:36" s="1" customFormat="1" ht="18.75" customHeight="1" x14ac:dyDescent="0.25">
      <c r="A32"/>
      <c r="B32"/>
      <c r="C32"/>
      <c r="D32" s="336" t="str">
        <f ca="1">'PRODUCÃO DAS OPERAÇÕES'!T11</f>
        <v>No dia 10/07, o Turno A produziu 0,00 ha, o Turno B produziu 0,00 ha e o Turno C produziu 0,00 ha, totalizando 0,00 ha.</v>
      </c>
      <c r="E32" s="336"/>
      <c r="F32" s="336"/>
      <c r="G32" s="336"/>
      <c r="H32" s="336"/>
      <c r="I32" s="336"/>
      <c r="J32" s="336"/>
      <c r="K32" s="336"/>
      <c r="L32" s="336"/>
      <c r="M32" s="336"/>
      <c r="N32" s="2"/>
      <c r="S32" s="3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5:12" ht="14.25" customHeight="1" x14ac:dyDescent="0.25">
      <c r="G33" s="302" t="str" cm="1">
        <f t="array" ref="G33">IF(SUM(--(COUNTIF(F8:F28,F8:F28)&gt;1))&gt;0,"⚠ EXISTEM FROTAS DUPLICADAS","✓ SEM DUPLICIDADES")</f>
        <v>✓ SEM DUPLICIDADES</v>
      </c>
    </row>
    <row r="34" spans="5:12" x14ac:dyDescent="0.25">
      <c r="G34" s="302"/>
    </row>
    <row r="35" spans="5:12" x14ac:dyDescent="0.25">
      <c r="E35" s="102"/>
      <c r="F35" s="102"/>
      <c r="G35" s="302"/>
      <c r="H35" s="102"/>
      <c r="L35"/>
    </row>
  </sheetData>
  <dataConsolidate link="1"/>
  <mergeCells count="39">
    <mergeCell ref="G33:G35"/>
    <mergeCell ref="J29:L29"/>
    <mergeCell ref="M29:N29"/>
    <mergeCell ref="D30:E30"/>
    <mergeCell ref="J30:L30"/>
    <mergeCell ref="M30:N30"/>
    <mergeCell ref="D32:M32"/>
    <mergeCell ref="D29:G29"/>
    <mergeCell ref="D24:E24"/>
    <mergeCell ref="D25:E25"/>
    <mergeCell ref="D26:E26"/>
    <mergeCell ref="D27:E27"/>
    <mergeCell ref="D28:E28"/>
    <mergeCell ref="D23:E23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M17:N17"/>
    <mergeCell ref="D7:E7"/>
    <mergeCell ref="D8:E8"/>
    <mergeCell ref="D9:E9"/>
    <mergeCell ref="D10:E10"/>
    <mergeCell ref="D11:E11"/>
    <mergeCell ref="D12:E12"/>
    <mergeCell ref="D2:S4"/>
    <mergeCell ref="F5:I6"/>
    <mergeCell ref="J5:J6"/>
    <mergeCell ref="K5:L5"/>
    <mergeCell ref="M5:N5"/>
    <mergeCell ref="S5:S6"/>
    <mergeCell ref="K6:L6"/>
    <mergeCell ref="M6:N6"/>
  </mergeCells>
  <conditionalFormatting sqref="H16 H27:H28 H26:I26 H20:I21 H19 H17:I18 H9:I15 H22:H25">
    <cfRule type="cellIs" dxfId="262" priority="92" operator="equal">
      <formula>"R"</formula>
    </cfRule>
    <cfRule type="cellIs" dxfId="261" priority="93" operator="equal">
      <formula>"P"</formula>
    </cfRule>
  </conditionalFormatting>
  <conditionalFormatting sqref="M31 M19 L14:M15 M8:M13 M22:M23 M33:M1048576">
    <cfRule type="containsText" dxfId="260" priority="91" operator="containsText" text="sem previsão">
      <formula>NOT(ISERROR(SEARCH("sem previsão",L8)))</formula>
    </cfRule>
  </conditionalFormatting>
  <conditionalFormatting sqref="H31 H16 H27:H29 H26:I26 H20:I21 H19 H17:I18 H9:I15 H22:H25 H36:H1048576 H33:H34">
    <cfRule type="containsText" dxfId="259" priority="89" operator="containsText" text="D">
      <formula>NOT(ISERROR(SEARCH("D",H9)))</formula>
    </cfRule>
    <cfRule type="containsText" dxfId="258" priority="90" operator="containsText" text="OFF">
      <formula>NOT(ISERROR(SEARCH("OFF",H9)))</formula>
    </cfRule>
  </conditionalFormatting>
  <conditionalFormatting sqref="H29">
    <cfRule type="cellIs" dxfId="257" priority="87" operator="equal">
      <formula>"R"</formula>
    </cfRule>
    <cfRule type="cellIs" dxfId="256" priority="88" operator="equal">
      <formula>"P"</formula>
    </cfRule>
  </conditionalFormatting>
  <conditionalFormatting sqref="H30">
    <cfRule type="containsText" dxfId="255" priority="85" operator="containsText" text="D">
      <formula>NOT(ISERROR(SEARCH("D",H30)))</formula>
    </cfRule>
    <cfRule type="containsText" dxfId="254" priority="86" operator="containsText" text="OFF">
      <formula>NOT(ISERROR(SEARCH("OFF",H30)))</formula>
    </cfRule>
  </conditionalFormatting>
  <conditionalFormatting sqref="I29">
    <cfRule type="cellIs" dxfId="253" priority="83" operator="lessThan">
      <formula>E29</formula>
    </cfRule>
    <cfRule type="cellIs" dxfId="252" priority="84" operator="greaterThan">
      <formula>E29</formula>
    </cfRule>
  </conditionalFormatting>
  <conditionalFormatting sqref="P30">
    <cfRule type="containsText" dxfId="251" priority="82" operator="containsText" text="sem previsão">
      <formula>NOT(ISERROR(SEARCH("sem previsão",P30)))</formula>
    </cfRule>
  </conditionalFormatting>
  <conditionalFormatting sqref="H27">
    <cfRule type="cellIs" dxfId="250" priority="80" operator="equal">
      <formula>"R"</formula>
    </cfRule>
    <cfRule type="cellIs" dxfId="249" priority="81" operator="equal">
      <formula>"P"</formula>
    </cfRule>
  </conditionalFormatting>
  <conditionalFormatting sqref="H27">
    <cfRule type="cellIs" dxfId="248" priority="78" operator="equal">
      <formula>"R"</formula>
    </cfRule>
    <cfRule type="cellIs" dxfId="247" priority="79" operator="equal">
      <formula>"P"</formula>
    </cfRule>
  </conditionalFormatting>
  <conditionalFormatting sqref="H27">
    <cfRule type="cellIs" dxfId="246" priority="76" operator="equal">
      <formula>"R"</formula>
    </cfRule>
    <cfRule type="cellIs" dxfId="245" priority="77" operator="equal">
      <formula>"P"</formula>
    </cfRule>
  </conditionalFormatting>
  <conditionalFormatting sqref="H27">
    <cfRule type="cellIs" dxfId="244" priority="74" operator="equal">
      <formula>"R"</formula>
    </cfRule>
    <cfRule type="cellIs" dxfId="243" priority="75" operator="equal">
      <formula>"P"</formula>
    </cfRule>
  </conditionalFormatting>
  <conditionalFormatting sqref="H27">
    <cfRule type="cellIs" dxfId="242" priority="72" operator="equal">
      <formula>"R"</formula>
    </cfRule>
    <cfRule type="cellIs" dxfId="241" priority="73" operator="equal">
      <formula>"P"</formula>
    </cfRule>
  </conditionalFormatting>
  <conditionalFormatting sqref="H27">
    <cfRule type="cellIs" dxfId="240" priority="70" operator="equal">
      <formula>"R"</formula>
    </cfRule>
    <cfRule type="cellIs" dxfId="239" priority="71" operator="equal">
      <formula>"P"</formula>
    </cfRule>
  </conditionalFormatting>
  <conditionalFormatting sqref="H27">
    <cfRule type="cellIs" dxfId="238" priority="58" operator="equal">
      <formula>"R"</formula>
    </cfRule>
    <cfRule type="cellIs" dxfId="237" priority="59" operator="equal">
      <formula>"P"</formula>
    </cfRule>
  </conditionalFormatting>
  <conditionalFormatting sqref="H27">
    <cfRule type="cellIs" dxfId="236" priority="64" operator="equal">
      <formula>"R"</formula>
    </cfRule>
    <cfRule type="cellIs" dxfId="235" priority="65" operator="equal">
      <formula>"P"</formula>
    </cfRule>
  </conditionalFormatting>
  <conditionalFormatting sqref="H27">
    <cfRule type="cellIs" dxfId="234" priority="62" operator="equal">
      <formula>"R"</formula>
    </cfRule>
    <cfRule type="cellIs" dxfId="233" priority="63" operator="equal">
      <formula>"P"</formula>
    </cfRule>
  </conditionalFormatting>
  <conditionalFormatting sqref="H27">
    <cfRule type="cellIs" dxfId="232" priority="66" operator="equal">
      <formula>"R"</formula>
    </cfRule>
    <cfRule type="cellIs" dxfId="231" priority="67" operator="equal">
      <formula>"P"</formula>
    </cfRule>
  </conditionalFormatting>
  <conditionalFormatting sqref="H27">
    <cfRule type="cellIs" dxfId="230" priority="60" operator="equal">
      <formula>"R"</formula>
    </cfRule>
    <cfRule type="cellIs" dxfId="229" priority="61" operator="equal">
      <formula>"P"</formula>
    </cfRule>
  </conditionalFormatting>
  <conditionalFormatting sqref="H27">
    <cfRule type="cellIs" dxfId="228" priority="68" operator="equal">
      <formula>"R"</formula>
    </cfRule>
    <cfRule type="cellIs" dxfId="227" priority="69" operator="equal">
      <formula>"P"</formula>
    </cfRule>
  </conditionalFormatting>
  <conditionalFormatting sqref="H27">
    <cfRule type="cellIs" dxfId="226" priority="56" operator="equal">
      <formula>"R"</formula>
    </cfRule>
    <cfRule type="cellIs" dxfId="225" priority="57" operator="equal">
      <formula>"P"</formula>
    </cfRule>
  </conditionalFormatting>
  <conditionalFormatting sqref="H27">
    <cfRule type="cellIs" dxfId="224" priority="54" operator="equal">
      <formula>"R"</formula>
    </cfRule>
    <cfRule type="cellIs" dxfId="223" priority="55" operator="equal">
      <formula>"P"</formula>
    </cfRule>
  </conditionalFormatting>
  <conditionalFormatting sqref="H27">
    <cfRule type="cellIs" dxfId="222" priority="52" operator="equal">
      <formula>"R"</formula>
    </cfRule>
    <cfRule type="cellIs" dxfId="221" priority="53" operator="equal">
      <formula>"P"</formula>
    </cfRule>
  </conditionalFormatting>
  <conditionalFormatting sqref="H27">
    <cfRule type="cellIs" dxfId="220" priority="50" operator="equal">
      <formula>"R"</formula>
    </cfRule>
    <cfRule type="cellIs" dxfId="219" priority="51" operator="equal">
      <formula>"P"</formula>
    </cfRule>
  </conditionalFormatting>
  <conditionalFormatting sqref="H27">
    <cfRule type="cellIs" dxfId="218" priority="48" operator="equal">
      <formula>"R"</formula>
    </cfRule>
    <cfRule type="cellIs" dxfId="217" priority="49" operator="equal">
      <formula>"P"</formula>
    </cfRule>
  </conditionalFormatting>
  <conditionalFormatting sqref="H27">
    <cfRule type="cellIs" dxfId="216" priority="46" operator="equal">
      <formula>"R"</formula>
    </cfRule>
    <cfRule type="cellIs" dxfId="215" priority="47" operator="equal">
      <formula>"P"</formula>
    </cfRule>
  </conditionalFormatting>
  <conditionalFormatting sqref="H27">
    <cfRule type="cellIs" dxfId="214" priority="44" operator="equal">
      <formula>"R"</formula>
    </cfRule>
    <cfRule type="cellIs" dxfId="213" priority="45" operator="equal">
      <formula>"P"</formula>
    </cfRule>
  </conditionalFormatting>
  <conditionalFormatting sqref="H27">
    <cfRule type="cellIs" dxfId="212" priority="42" operator="equal">
      <formula>"R"</formula>
    </cfRule>
    <cfRule type="cellIs" dxfId="211" priority="43" operator="equal">
      <formula>"P"</formula>
    </cfRule>
  </conditionalFormatting>
  <conditionalFormatting sqref="H27">
    <cfRule type="cellIs" dxfId="210" priority="40" operator="equal">
      <formula>"R"</formula>
    </cfRule>
    <cfRule type="cellIs" dxfId="209" priority="41" operator="equal">
      <formula>"P"</formula>
    </cfRule>
  </conditionalFormatting>
  <conditionalFormatting sqref="H27">
    <cfRule type="cellIs" dxfId="208" priority="38" operator="equal">
      <formula>"R"</formula>
    </cfRule>
    <cfRule type="cellIs" dxfId="207" priority="39" operator="equal">
      <formula>"P"</formula>
    </cfRule>
  </conditionalFormatting>
  <conditionalFormatting sqref="H27">
    <cfRule type="cellIs" dxfId="206" priority="36" operator="equal">
      <formula>"R"</formula>
    </cfRule>
    <cfRule type="cellIs" dxfId="205" priority="37" operator="equal">
      <formula>"P"</formula>
    </cfRule>
  </conditionalFormatting>
  <conditionalFormatting sqref="H27">
    <cfRule type="containsText" dxfId="204" priority="34" operator="containsText" text="D">
      <formula>NOT(ISERROR(SEARCH("D",H27)))</formula>
    </cfRule>
    <cfRule type="containsText" dxfId="203" priority="35" operator="containsText" text="OFF">
      <formula>NOT(ISERROR(SEARCH("OFF",H27)))</formula>
    </cfRule>
  </conditionalFormatting>
  <conditionalFormatting sqref="O27">
    <cfRule type="containsText" dxfId="202" priority="33" operator="containsText" text="sem previsão">
      <formula>NOT(ISERROR(SEARCH("sem previsão",O27)))</formula>
    </cfRule>
  </conditionalFormatting>
  <conditionalFormatting sqref="H28">
    <cfRule type="containsText" dxfId="201" priority="31" operator="containsText" text="D">
      <formula>NOT(ISERROR(SEARCH("D",H28)))</formula>
    </cfRule>
    <cfRule type="containsText" dxfId="200" priority="32" operator="containsText" text="OFF">
      <formula>NOT(ISERROR(SEARCH("OFF",H28)))</formula>
    </cfRule>
  </conditionalFormatting>
  <conditionalFormatting sqref="H28">
    <cfRule type="cellIs" dxfId="199" priority="29" operator="equal">
      <formula>"R"</formula>
    </cfRule>
    <cfRule type="cellIs" dxfId="198" priority="30" operator="equal">
      <formula>"P"</formula>
    </cfRule>
  </conditionalFormatting>
  <conditionalFormatting sqref="H2:H4">
    <cfRule type="containsText" dxfId="197" priority="27" operator="containsText" text="D">
      <formula>NOT(ISERROR(SEARCH("D",H2)))</formula>
    </cfRule>
    <cfRule type="containsText" dxfId="196" priority="28" operator="containsText" text="OFF">
      <formula>NOT(ISERROR(SEARCH("OFF",H2)))</formula>
    </cfRule>
  </conditionalFormatting>
  <conditionalFormatting sqref="K5">
    <cfRule type="containsText" dxfId="195" priority="26" operator="containsText" text="sem previsão">
      <formula>NOT(ISERROR(SEARCH("sem previsão",K5)))</formula>
    </cfRule>
  </conditionalFormatting>
  <conditionalFormatting sqref="K6">
    <cfRule type="containsText" dxfId="194" priority="25" operator="containsText" text="sem previsão">
      <formula>NOT(ISERROR(SEARCH("sem previsão",K6)))</formula>
    </cfRule>
  </conditionalFormatting>
  <conditionalFormatting sqref="M6">
    <cfRule type="containsText" dxfId="193" priority="24" operator="containsText" text="sem previsão">
      <formula>NOT(ISERROR(SEARCH("sem previsão",M6)))</formula>
    </cfRule>
  </conditionalFormatting>
  <conditionalFormatting sqref="M5">
    <cfRule type="containsText" dxfId="192" priority="23" operator="containsText" text="sem previsão">
      <formula>NOT(ISERROR(SEARCH("sem previsão",M5)))</formula>
    </cfRule>
  </conditionalFormatting>
  <conditionalFormatting sqref="H5:H6">
    <cfRule type="containsText" dxfId="191" priority="21" operator="containsText" text="D">
      <formula>NOT(ISERROR(SEARCH("D",H5)))</formula>
    </cfRule>
    <cfRule type="containsText" dxfId="190" priority="22" operator="containsText" text="OFF">
      <formula>NOT(ISERROR(SEARCH("OFF",H5)))</formula>
    </cfRule>
  </conditionalFormatting>
  <conditionalFormatting sqref="L12:L13">
    <cfRule type="containsText" dxfId="189" priority="20" operator="containsText" text="sem previsão">
      <formula>NOT(ISERROR(SEARCH("sem previsão",L12)))</formula>
    </cfRule>
  </conditionalFormatting>
  <conditionalFormatting sqref="M25 M27">
    <cfRule type="containsText" dxfId="188" priority="19" operator="containsText" text="sem previsão">
      <formula>NOT(ISERROR(SEARCH("sem previsão",M25)))</formula>
    </cfRule>
  </conditionalFormatting>
  <conditionalFormatting sqref="M28">
    <cfRule type="containsText" dxfId="187" priority="18" operator="containsText" text="sem previsão">
      <formula>NOT(ISERROR(SEARCH("sem previsão",M28)))</formula>
    </cfRule>
  </conditionalFormatting>
  <conditionalFormatting sqref="H7">
    <cfRule type="containsText" dxfId="186" priority="16" operator="containsText" text="D">
      <formula>NOT(ISERROR(SEARCH("D",H7)))</formula>
    </cfRule>
    <cfRule type="containsText" dxfId="185" priority="17" operator="containsText" text="OFF">
      <formula>NOT(ISERROR(SEARCH("OFF",H7)))</formula>
    </cfRule>
  </conditionalFormatting>
  <conditionalFormatting sqref="M7">
    <cfRule type="containsText" dxfId="184" priority="15" operator="containsText" text="sem previsão">
      <formula>NOT(ISERROR(SEARCH("sem previsão",M7)))</formula>
    </cfRule>
  </conditionalFormatting>
  <conditionalFormatting sqref="K7">
    <cfRule type="containsText" dxfId="183" priority="14" operator="containsText" text="sem previsão">
      <formula>NOT(ISERROR(SEARCH("sem previsão",K7)))</formula>
    </cfRule>
  </conditionalFormatting>
  <conditionalFormatting sqref="M24">
    <cfRule type="containsText" dxfId="182" priority="13" operator="containsText" text="sem previsão">
      <formula>NOT(ISERROR(SEARCH("sem previsão",M24)))</formula>
    </cfRule>
  </conditionalFormatting>
  <conditionalFormatting sqref="M16">
    <cfRule type="containsText" dxfId="181" priority="12" operator="containsText" text="sem previsão">
      <formula>NOT(ISERROR(SEARCH("sem previsão",M16)))</formula>
    </cfRule>
  </conditionalFormatting>
  <conditionalFormatting sqref="M26">
    <cfRule type="containsText" dxfId="180" priority="11" operator="containsText" text="sem previsão">
      <formula>NOT(ISERROR(SEARCH("sem previsão",M26)))</formula>
    </cfRule>
  </conditionalFormatting>
  <conditionalFormatting sqref="M20:M21">
    <cfRule type="containsText" dxfId="179" priority="10" operator="containsText" text="sem previsão">
      <formula>NOT(ISERROR(SEARCH("sem previsão",M20)))</formula>
    </cfRule>
  </conditionalFormatting>
  <conditionalFormatting sqref="L18:M18">
    <cfRule type="containsText" dxfId="178" priority="9" operator="containsText" text="sem previsão">
      <formula>NOT(ISERROR(SEARCH("sem previsão",L18)))</formula>
    </cfRule>
  </conditionalFormatting>
  <conditionalFormatting sqref="M17">
    <cfRule type="containsText" dxfId="177" priority="8" operator="containsText" text="sem previsão">
      <formula>NOT(ISERROR(SEARCH("sem previsão",M17)))</formula>
    </cfRule>
  </conditionalFormatting>
  <conditionalFormatting sqref="H8:I8">
    <cfRule type="cellIs" dxfId="176" priority="6" operator="equal">
      <formula>"R"</formula>
    </cfRule>
    <cfRule type="cellIs" dxfId="175" priority="7" operator="equal">
      <formula>"P"</formula>
    </cfRule>
  </conditionalFormatting>
  <conditionalFormatting sqref="H8:I8">
    <cfRule type="containsText" dxfId="174" priority="4" operator="containsText" text="D">
      <formula>NOT(ISERROR(SEARCH("D",H8)))</formula>
    </cfRule>
    <cfRule type="containsText" dxfId="173" priority="5" operator="containsText" text="OFF">
      <formula>NOT(ISERROR(SEARCH("OFF",H8)))</formula>
    </cfRule>
  </conditionalFormatting>
  <conditionalFormatting sqref="G33:G35">
    <cfRule type="containsText" dxfId="172" priority="2" operator="containsText" text="EXISTEM FROTAS DUPLICADAS">
      <formula>NOT(ISERROR(SEARCH("EXISTEM FROTAS DUPLICADAS",G33)))</formula>
    </cfRule>
    <cfRule type="containsText" dxfId="171" priority="3" operator="containsText" text="SEM DUPLICIDADES">
      <formula>NOT(ISERROR(SEARCH("SEM DUPLICIDADES",G33)))</formula>
    </cfRule>
  </conditionalFormatting>
  <conditionalFormatting sqref="AH7:AH34">
    <cfRule type="containsText" dxfId="170" priority="1" operator="containsText" text="VENCIDA">
      <formula>NOT(ISERROR(SEARCH("VENCIDA",AH7)))</formula>
    </cfRule>
  </conditionalFormatting>
  <dataValidations count="1">
    <dataValidation type="list" allowBlank="1" showInputMessage="1" showErrorMessage="1" sqref="H26:I26 H27:H28 I20:I21 H8:I15 H17:I18 H16 H19:H25" xr:uid="{B86FB91B-F9C4-43A9-A36B-9A88FA430FB2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46" orientation="landscape" r:id="rId1"/>
  <colBreaks count="1" manualBreakCount="1">
    <brk id="22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F6125-B0F9-4C4C-BC86-AA1B685BD18A}">
  <sheetPr codeName="Planilha7">
    <tabColor theme="7" tint="0.39997558519241921"/>
    <pageSetUpPr fitToPage="1"/>
  </sheetPr>
  <dimension ref="A1:AL37"/>
  <sheetViews>
    <sheetView showGridLines="0" topLeftCell="B1" zoomScale="85" zoomScaleNormal="85" workbookViewId="0">
      <selection activeCell="D7" sqref="D7:E7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19.7109375" style="2" bestFit="1" customWidth="1"/>
    <col min="5" max="5" width="17.42578125" style="2" customWidth="1"/>
    <col min="6" max="6" width="11.7109375" style="1" customWidth="1"/>
    <col min="7" max="7" width="31" style="1" customWidth="1"/>
    <col min="8" max="8" width="10.140625" style="1" customWidth="1"/>
    <col min="9" max="9" width="16.7109375" style="1" hidden="1" customWidth="1"/>
    <col min="10" max="10" width="13.140625" style="1" customWidth="1"/>
    <col min="11" max="12" width="13.28515625" style="1" customWidth="1"/>
    <col min="13" max="14" width="13.4257812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100.28515625" style="3" bestFit="1" customWidth="1"/>
    <col min="20" max="21" width="3.5703125" style="1" customWidth="1"/>
    <col min="22" max="22" width="23" hidden="1" customWidth="1"/>
    <col min="23" max="24" width="14.85546875" hidden="1" customWidth="1"/>
    <col min="25" max="25" width="10.5703125" hidden="1" customWidth="1"/>
    <col min="26" max="26" width="15.28515625" hidden="1" customWidth="1"/>
    <col min="27" max="27" width="16.140625" hidden="1" customWidth="1"/>
    <col min="28" max="28" width="33.7109375" hidden="1" customWidth="1"/>
    <col min="29" max="29" width="22" hidden="1" customWidth="1"/>
    <col min="30" max="31" width="15.28515625" hidden="1" customWidth="1"/>
    <col min="32" max="32" width="9.140625" hidden="1" customWidth="1"/>
    <col min="33" max="33" width="23.7109375" customWidth="1"/>
    <col min="35" max="35" width="9.85546875" bestFit="1" customWidth="1"/>
  </cols>
  <sheetData>
    <row r="1" spans="1:38" ht="21" customHeight="1" thickBot="1" x14ac:dyDescent="0.3">
      <c r="J1" s="16"/>
    </row>
    <row r="2" spans="1:38" s="1" customFormat="1" ht="15" customHeight="1" x14ac:dyDescent="0.25">
      <c r="A2"/>
      <c r="B2"/>
      <c r="C2"/>
      <c r="D2" s="254" t="s">
        <v>25</v>
      </c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6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8" s="1" customFormat="1" ht="15" customHeight="1" x14ac:dyDescent="0.25">
      <c r="A3"/>
      <c r="B3"/>
      <c r="C3"/>
      <c r="D3" s="257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9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8" s="1" customFormat="1" ht="27.75" customHeight="1" thickBot="1" x14ac:dyDescent="0.3">
      <c r="A4"/>
      <c r="B4"/>
      <c r="C4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2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8" s="1" customFormat="1" ht="24" customHeight="1" x14ac:dyDescent="0.25">
      <c r="A5"/>
      <c r="B5"/>
      <c r="C5"/>
      <c r="D5" s="27" t="s">
        <v>2</v>
      </c>
      <c r="E5" s="28" t="s">
        <v>0</v>
      </c>
      <c r="F5" s="263" t="s">
        <v>26</v>
      </c>
      <c r="G5" s="264"/>
      <c r="H5" s="264"/>
      <c r="I5" s="306"/>
      <c r="J5" s="250" t="s">
        <v>15</v>
      </c>
      <c r="K5" s="267" t="s">
        <v>107</v>
      </c>
      <c r="L5" s="268"/>
      <c r="M5" s="267" t="s">
        <v>11</v>
      </c>
      <c r="N5" s="268"/>
      <c r="O5" s="29" t="s">
        <v>7</v>
      </c>
      <c r="P5" s="29"/>
      <c r="Q5" s="29"/>
      <c r="R5" s="30"/>
      <c r="S5" s="252" t="s">
        <v>10</v>
      </c>
      <c r="V5"/>
      <c r="W5"/>
      <c r="X5"/>
      <c r="Y5"/>
      <c r="Z5"/>
      <c r="AA5"/>
      <c r="AB5"/>
      <c r="AC5"/>
      <c r="AD5"/>
      <c r="AE5"/>
      <c r="AF5"/>
      <c r="AG5" s="109" t="s">
        <v>76</v>
      </c>
      <c r="AH5" s="105"/>
      <c r="AI5" s="105"/>
    </row>
    <row r="6" spans="1:38" ht="42" customHeight="1" x14ac:dyDescent="0.25">
      <c r="D6" s="228" t="str">
        <f ca="1">TEXT(NOW(),"hh")&amp;"H"</f>
        <v>23H</v>
      </c>
      <c r="E6" s="237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345"/>
      <c r="G6" s="346"/>
      <c r="H6" s="346"/>
      <c r="I6" s="347"/>
      <c r="J6" s="348"/>
      <c r="K6" s="349" t="s">
        <v>13</v>
      </c>
      <c r="L6" s="350"/>
      <c r="M6" s="351" t="s">
        <v>6</v>
      </c>
      <c r="N6" s="352"/>
      <c r="O6" s="11" t="s">
        <v>9</v>
      </c>
      <c r="P6" s="11"/>
      <c r="Q6" s="11" t="s">
        <v>8</v>
      </c>
      <c r="R6" s="15"/>
      <c r="S6" s="25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6"/>
      <c r="AH6" s="106"/>
      <c r="AI6" s="106"/>
    </row>
    <row r="7" spans="1:38" s="1" customFormat="1" ht="30" x14ac:dyDescent="0.25">
      <c r="A7"/>
      <c r="B7"/>
      <c r="C7"/>
      <c r="D7" s="341" t="s">
        <v>4</v>
      </c>
      <c r="E7" s="342"/>
      <c r="F7" s="197" t="s">
        <v>1</v>
      </c>
      <c r="G7" s="197" t="s">
        <v>17</v>
      </c>
      <c r="H7" s="197" t="s">
        <v>3</v>
      </c>
      <c r="I7" s="197" t="s">
        <v>5</v>
      </c>
      <c r="J7" s="197" t="s">
        <v>12</v>
      </c>
      <c r="K7" s="197" t="s">
        <v>0</v>
      </c>
      <c r="L7" s="197" t="s">
        <v>2</v>
      </c>
      <c r="M7" s="197" t="s">
        <v>0</v>
      </c>
      <c r="N7" s="197" t="s">
        <v>2</v>
      </c>
      <c r="O7" s="197" t="s">
        <v>0</v>
      </c>
      <c r="P7" s="197" t="s">
        <v>2</v>
      </c>
      <c r="Q7" s="197" t="s">
        <v>0</v>
      </c>
      <c r="R7" s="197" t="s">
        <v>2</v>
      </c>
      <c r="S7" s="203" t="s">
        <v>106</v>
      </c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6"/>
      <c r="AH7" s="106"/>
      <c r="AI7" s="106"/>
    </row>
    <row r="8" spans="1:38" s="1" customFormat="1" ht="18.75" x14ac:dyDescent="0.25">
      <c r="A8"/>
      <c r="B8"/>
      <c r="C8"/>
      <c r="D8" s="343" t="s">
        <v>1</v>
      </c>
      <c r="E8" s="344"/>
      <c r="F8" s="85">
        <v>1605</v>
      </c>
      <c r="G8" s="51" t="s">
        <v>97</v>
      </c>
      <c r="H8" s="38" t="s">
        <v>19</v>
      </c>
      <c r="I8" s="39"/>
      <c r="J8" s="122" t="str">
        <f ca="1">IF(K8="","",IF(OR(H8="P",H8="D"),INT(NOW()-(K8+L8))&amp;"d "&amp;TEXT(NOW()-(K8+L8),"hh:mm"),""))</f>
        <v>8d 07:30</v>
      </c>
      <c r="K8" s="57">
        <v>46205</v>
      </c>
      <c r="L8" s="78">
        <v>0.66805555555555551</v>
      </c>
      <c r="M8" s="243">
        <v>46218</v>
      </c>
      <c r="N8" s="244">
        <v>0.70833333333333337</v>
      </c>
      <c r="O8" s="79"/>
      <c r="P8" s="80"/>
      <c r="Q8" s="57"/>
      <c r="R8" s="49"/>
      <c r="S8" s="91" t="s">
        <v>113</v>
      </c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4" t="str">
        <f t="shared" ref="AG8:AG28" ca="1" si="0">IF(M8="","",IF(N8="","⚠️ FALTA PREVISÃO",IF(NOW()&gt;M8+N8,"🔴 VENCIDA",IF((M8+N8)-NOW()&lt;1/24,"🟡 VENCE EM MENOS DE 1H","🟢 NO PRAZO"))))</f>
        <v>🟢 NO PRAZO</v>
      </c>
      <c r="AH8" s="106"/>
      <c r="AI8" s="106"/>
    </row>
    <row r="9" spans="1:38" s="35" customFormat="1" ht="18" customHeight="1" x14ac:dyDescent="0.25">
      <c r="D9" s="314" t="s">
        <v>111</v>
      </c>
      <c r="E9" s="315"/>
      <c r="F9" s="86">
        <v>1604</v>
      </c>
      <c r="G9" s="51" t="s">
        <v>55</v>
      </c>
      <c r="H9" s="195" t="s">
        <v>16</v>
      </c>
      <c r="I9" s="188"/>
      <c r="J9" s="122" t="str">
        <f t="shared" ref="J9:J10" ca="1" si="1">IF(K9="","",IF(OR(H9="P",H9="D"),INT(NOW()-(K9+L9))&amp;"d "&amp;TEXT(NOW()-(K9+L9),"hh:mm"),""))</f>
        <v>3d 21:32</v>
      </c>
      <c r="K9" s="57">
        <v>46210</v>
      </c>
      <c r="L9" s="78">
        <v>8.3333333333333329E-2</v>
      </c>
      <c r="M9" s="156">
        <v>46214</v>
      </c>
      <c r="N9" s="68">
        <v>0.29166666666666669</v>
      </c>
      <c r="O9" s="79"/>
      <c r="P9" s="80"/>
      <c r="Q9" s="57"/>
      <c r="R9" s="49"/>
      <c r="S9" s="91" t="s">
        <v>114</v>
      </c>
      <c r="T9" s="36"/>
      <c r="U9" s="36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4" t="str">
        <f t="shared" ca="1" si="0"/>
        <v>🟢 NO PRAZO</v>
      </c>
      <c r="AH9" s="104"/>
      <c r="AI9" s="107"/>
    </row>
    <row r="10" spans="1:38" s="35" customFormat="1" ht="18" customHeight="1" x14ac:dyDescent="0.25">
      <c r="D10" s="310" t="s">
        <v>111</v>
      </c>
      <c r="E10" s="311"/>
      <c r="F10" s="222">
        <v>1602</v>
      </c>
      <c r="G10" s="211" t="s">
        <v>99</v>
      </c>
      <c r="H10" s="195" t="s">
        <v>16</v>
      </c>
      <c r="I10" s="188"/>
      <c r="J10" s="122" t="str">
        <f t="shared" ca="1" si="1"/>
        <v>3d 07:56</v>
      </c>
      <c r="K10" s="57">
        <v>46210</v>
      </c>
      <c r="L10" s="78">
        <v>0.65</v>
      </c>
      <c r="M10" s="156">
        <v>46214</v>
      </c>
      <c r="N10" s="68">
        <v>0.29166666666666669</v>
      </c>
      <c r="O10" s="79"/>
      <c r="P10" s="80"/>
      <c r="Q10" s="57"/>
      <c r="R10" s="49"/>
      <c r="S10" s="215" t="s">
        <v>114</v>
      </c>
      <c r="T10" s="36"/>
      <c r="U10" s="36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4" t="str">
        <f t="shared" ca="1" si="0"/>
        <v>🟢 NO PRAZO</v>
      </c>
      <c r="AH10" s="104"/>
      <c r="AI10" s="107"/>
      <c r="AL10"/>
    </row>
    <row r="11" spans="1:38" ht="18" customHeight="1" x14ac:dyDescent="0.25">
      <c r="D11" s="310" t="s">
        <v>111</v>
      </c>
      <c r="E11" s="311"/>
      <c r="F11" s="86">
        <v>1601</v>
      </c>
      <c r="G11" s="51" t="s">
        <v>97</v>
      </c>
      <c r="H11" s="195" t="s">
        <v>16</v>
      </c>
      <c r="I11" s="39"/>
      <c r="J11" s="122" t="str">
        <f t="shared" ref="J11:J22" ca="1" si="2">IF(K11="","",IF(OR(H11="P",H11="D"),INT(NOW()-(K11+L11))&amp;"d "&amp;TEXT(NOW()-(K11+L11),"hh:mm"),""))</f>
        <v/>
      </c>
      <c r="K11" s="57"/>
      <c r="L11" s="194"/>
      <c r="M11" s="156"/>
      <c r="N11" s="68"/>
      <c r="O11" s="79"/>
      <c r="P11" s="80"/>
      <c r="Q11" s="57"/>
      <c r="R11" s="49"/>
      <c r="S11" s="91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4" t="str">
        <f t="shared" ca="1" si="0"/>
        <v/>
      </c>
      <c r="AH11" s="104"/>
      <c r="AI11" s="107"/>
      <c r="AL11" s="35"/>
    </row>
    <row r="12" spans="1:38" s="35" customFormat="1" ht="18" customHeight="1" x14ac:dyDescent="0.25">
      <c r="D12" s="310" t="s">
        <v>111</v>
      </c>
      <c r="E12" s="311"/>
      <c r="F12" s="86">
        <v>1532</v>
      </c>
      <c r="G12" s="221" t="s">
        <v>104</v>
      </c>
      <c r="H12" s="195" t="s">
        <v>16</v>
      </c>
      <c r="I12" s="188"/>
      <c r="J12" s="122" t="str">
        <f t="shared" ca="1" si="2"/>
        <v/>
      </c>
      <c r="K12" s="57"/>
      <c r="L12" s="78"/>
      <c r="M12" s="156"/>
      <c r="N12" s="68"/>
      <c r="O12" s="79"/>
      <c r="P12" s="80"/>
      <c r="Q12" s="57"/>
      <c r="R12" s="49"/>
      <c r="S12" s="215" t="s">
        <v>124</v>
      </c>
      <c r="T12" s="36"/>
      <c r="U12" s="36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4" t="str">
        <f t="shared" ca="1" si="0"/>
        <v/>
      </c>
      <c r="AH12" s="104"/>
      <c r="AI12" s="107"/>
    </row>
    <row r="13" spans="1:38" s="35" customFormat="1" ht="18" customHeight="1" x14ac:dyDescent="0.25">
      <c r="D13" s="310" t="s">
        <v>111</v>
      </c>
      <c r="E13" s="311"/>
      <c r="F13" s="86">
        <v>864</v>
      </c>
      <c r="G13" s="51" t="s">
        <v>94</v>
      </c>
      <c r="H13" s="195" t="s">
        <v>16</v>
      </c>
      <c r="I13" s="188"/>
      <c r="J13" s="122" t="str">
        <f t="shared" ref="J13" ca="1" si="3">IF(K13="","",IF(OR(H13="P",H13="D"),INT(NOW()-(K13+L13))&amp;"d "&amp;TEXT(NOW()-(K13+L13),"hh:mm"),""))</f>
        <v/>
      </c>
      <c r="K13" s="57"/>
      <c r="L13" s="78"/>
      <c r="M13" s="156">
        <v>46214</v>
      </c>
      <c r="N13" s="68">
        <v>0.29166666666666669</v>
      </c>
      <c r="O13" s="79"/>
      <c r="P13" s="80"/>
      <c r="Q13" s="57"/>
      <c r="R13" s="49"/>
      <c r="S13" s="215" t="s">
        <v>114</v>
      </c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4" t="str">
        <f t="shared" ca="1" si="0"/>
        <v>🟢 NO PRAZO</v>
      </c>
      <c r="AH13" s="106"/>
      <c r="AI13" s="106"/>
    </row>
    <row r="14" spans="1:38" s="35" customFormat="1" ht="18" customHeight="1" x14ac:dyDescent="0.25">
      <c r="D14" s="353" t="s">
        <v>1</v>
      </c>
      <c r="E14" s="354"/>
      <c r="F14" s="86">
        <v>1405</v>
      </c>
      <c r="G14" s="51" t="s">
        <v>27</v>
      </c>
      <c r="H14" s="220" t="s">
        <v>19</v>
      </c>
      <c r="I14" s="188"/>
      <c r="J14" s="122" t="str">
        <f t="shared" ca="1" si="2"/>
        <v>16d 02:33</v>
      </c>
      <c r="K14" s="57">
        <v>46197</v>
      </c>
      <c r="L14" s="78">
        <v>0.87430555555555556</v>
      </c>
      <c r="M14" s="339" t="s">
        <v>95</v>
      </c>
      <c r="N14" s="340"/>
      <c r="O14" s="190"/>
      <c r="P14" s="191"/>
      <c r="Q14" s="189"/>
      <c r="R14" s="192"/>
      <c r="S14" s="215" t="s">
        <v>112</v>
      </c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4" t="str">
        <f t="shared" ca="1" si="0"/>
        <v>⚠️ FALTA PREVISÃO</v>
      </c>
      <c r="AH14" s="106"/>
      <c r="AI14" s="106"/>
    </row>
    <row r="15" spans="1:38" s="35" customFormat="1" ht="18" customHeight="1" x14ac:dyDescent="0.25">
      <c r="D15" s="310" t="s">
        <v>111</v>
      </c>
      <c r="E15" s="311"/>
      <c r="F15" s="86">
        <v>870392</v>
      </c>
      <c r="G15" s="51" t="s">
        <v>56</v>
      </c>
      <c r="H15" s="195" t="s">
        <v>16</v>
      </c>
      <c r="I15" s="188"/>
      <c r="J15" s="122" t="str">
        <f t="shared" ca="1" si="2"/>
        <v>2d 18:28</v>
      </c>
      <c r="K15" s="57">
        <v>46211</v>
      </c>
      <c r="L15" s="78">
        <v>0.21111111111111111</v>
      </c>
      <c r="M15" s="156">
        <v>46214</v>
      </c>
      <c r="N15" s="68">
        <v>0.29166666666666669</v>
      </c>
      <c r="O15" s="79"/>
      <c r="P15" s="80"/>
      <c r="Q15" s="57"/>
      <c r="R15" s="49"/>
      <c r="S15" s="91" t="s">
        <v>22</v>
      </c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4" t="str">
        <f t="shared" ca="1" si="0"/>
        <v>🟢 NO PRAZO</v>
      </c>
      <c r="AH15" s="106"/>
      <c r="AI15" s="106"/>
    </row>
    <row r="16" spans="1:38" ht="18" customHeight="1" x14ac:dyDescent="0.25">
      <c r="D16" s="310" t="s">
        <v>111</v>
      </c>
      <c r="E16" s="311"/>
      <c r="F16" s="86">
        <v>746</v>
      </c>
      <c r="G16" s="51" t="s">
        <v>60</v>
      </c>
      <c r="H16" s="38" t="s">
        <v>16</v>
      </c>
      <c r="I16" s="188"/>
      <c r="J16" s="122" t="str">
        <f t="shared" ca="1" si="2"/>
        <v>2d 01:05</v>
      </c>
      <c r="K16" s="57">
        <v>46211</v>
      </c>
      <c r="L16" s="78">
        <v>0.93541666666666667</v>
      </c>
      <c r="M16" s="156">
        <v>46214</v>
      </c>
      <c r="N16" s="68">
        <v>0.29166666666666669</v>
      </c>
      <c r="O16" s="79"/>
      <c r="P16" s="80"/>
      <c r="Q16" s="57"/>
      <c r="R16" s="49"/>
      <c r="S16" s="91" t="s">
        <v>114</v>
      </c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4" t="str">
        <f t="shared" ca="1" si="0"/>
        <v>🟢 NO PRAZO</v>
      </c>
      <c r="AH16" s="104"/>
      <c r="AI16" s="107"/>
    </row>
    <row r="17" spans="1:35" s="35" customFormat="1" ht="18.75" customHeight="1" x14ac:dyDescent="0.25">
      <c r="D17" s="310" t="s">
        <v>111</v>
      </c>
      <c r="E17" s="311"/>
      <c r="F17" s="86">
        <v>1603</v>
      </c>
      <c r="G17" s="51" t="s">
        <v>54</v>
      </c>
      <c r="H17" s="38" t="s">
        <v>16</v>
      </c>
      <c r="I17" s="188"/>
      <c r="J17" s="122" t="str">
        <f t="shared" ca="1" si="2"/>
        <v>2d 20:09</v>
      </c>
      <c r="K17" s="57">
        <v>46211</v>
      </c>
      <c r="L17" s="78">
        <v>0.14097222222222222</v>
      </c>
      <c r="M17" s="156">
        <v>46214</v>
      </c>
      <c r="N17" s="68">
        <v>0.29166666666666669</v>
      </c>
      <c r="O17" s="79"/>
      <c r="P17" s="80"/>
      <c r="Q17" s="57"/>
      <c r="R17" s="49"/>
      <c r="S17" s="91" t="s">
        <v>114</v>
      </c>
      <c r="T17" s="36"/>
      <c r="U17" s="36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4" t="str">
        <f t="shared" ca="1" si="0"/>
        <v>🟢 NO PRAZO</v>
      </c>
      <c r="AH17" s="104"/>
      <c r="AI17" s="107"/>
    </row>
    <row r="18" spans="1:35" s="35" customFormat="1" ht="18" customHeight="1" x14ac:dyDescent="0.25">
      <c r="D18" s="316" t="s">
        <v>111</v>
      </c>
      <c r="E18" s="317"/>
      <c r="F18" s="86">
        <v>964</v>
      </c>
      <c r="G18" s="51" t="s">
        <v>96</v>
      </c>
      <c r="H18" s="195" t="s">
        <v>16</v>
      </c>
      <c r="I18" s="188"/>
      <c r="J18" s="122" t="str">
        <f t="shared" ca="1" si="2"/>
        <v>2d 07:50</v>
      </c>
      <c r="K18" s="57">
        <v>46211</v>
      </c>
      <c r="L18" s="61">
        <v>0.65416666666666667</v>
      </c>
      <c r="M18" s="156">
        <v>46214</v>
      </c>
      <c r="N18" s="68">
        <v>0.29166666666666669</v>
      </c>
      <c r="O18" s="79"/>
      <c r="P18" s="80"/>
      <c r="Q18" s="57"/>
      <c r="R18" s="49"/>
      <c r="S18" s="91" t="s">
        <v>114</v>
      </c>
      <c r="T18" s="36"/>
      <c r="U18" s="36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4" t="str">
        <f t="shared" ca="1" si="0"/>
        <v>🟢 NO PRAZO</v>
      </c>
      <c r="AH18" s="104"/>
      <c r="AI18" s="107"/>
    </row>
    <row r="19" spans="1:35" s="35" customFormat="1" ht="19.5" customHeight="1" x14ac:dyDescent="0.25">
      <c r="D19" s="314"/>
      <c r="E19" s="355"/>
      <c r="F19" s="51"/>
      <c r="G19" s="211" t="s">
        <v>58</v>
      </c>
      <c r="H19" s="38" t="s">
        <v>19</v>
      </c>
      <c r="I19" s="39"/>
      <c r="J19" s="122" t="str">
        <f t="shared" ca="1" si="2"/>
        <v>18d 23:42</v>
      </c>
      <c r="K19" s="60">
        <v>46194</v>
      </c>
      <c r="L19" s="61">
        <v>0.99305555555555558</v>
      </c>
      <c r="M19" s="358" t="s">
        <v>103</v>
      </c>
      <c r="N19" s="359"/>
      <c r="O19" s="79"/>
      <c r="P19" s="80"/>
      <c r="Q19" s="57"/>
      <c r="R19" s="49"/>
      <c r="S19" s="90" t="s">
        <v>101</v>
      </c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4" t="str">
        <f t="shared" ca="1" si="0"/>
        <v>⚠️ FALTA PREVISÃO</v>
      </c>
      <c r="AH19" s="106"/>
      <c r="AI19" s="106"/>
    </row>
    <row r="20" spans="1:35" s="35" customFormat="1" ht="18.75" x14ac:dyDescent="0.25">
      <c r="D20" s="310"/>
      <c r="E20" s="311"/>
      <c r="F20" s="51"/>
      <c r="G20" s="52" t="s">
        <v>47</v>
      </c>
      <c r="H20" s="38" t="s">
        <v>16</v>
      </c>
      <c r="I20" s="39"/>
      <c r="J20" s="122" t="str">
        <f t="shared" ca="1" si="2"/>
        <v/>
      </c>
      <c r="K20" s="241"/>
      <c r="L20" s="69"/>
      <c r="M20" s="156"/>
      <c r="N20" s="68"/>
      <c r="O20" s="54"/>
      <c r="P20" s="55"/>
      <c r="Q20" s="56"/>
      <c r="R20" s="53"/>
      <c r="S20" s="215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4" t="str">
        <f t="shared" ca="1" si="0"/>
        <v/>
      </c>
      <c r="AH20" s="106"/>
      <c r="AI20" s="106"/>
    </row>
    <row r="21" spans="1:35" s="35" customFormat="1" ht="18.75" hidden="1" x14ac:dyDescent="0.25">
      <c r="D21" s="310"/>
      <c r="E21" s="311"/>
      <c r="F21" s="86"/>
      <c r="G21" s="51" t="s">
        <v>48</v>
      </c>
      <c r="H21" s="187" t="s">
        <v>105</v>
      </c>
      <c r="I21" s="39"/>
      <c r="J21" s="122" t="str">
        <f t="shared" ca="1" si="2"/>
        <v/>
      </c>
      <c r="K21" s="60"/>
      <c r="L21" s="242"/>
      <c r="M21" s="156"/>
      <c r="N21" s="68"/>
      <c r="O21" s="54"/>
      <c r="P21" s="55"/>
      <c r="Q21" s="56"/>
      <c r="R21" s="53"/>
      <c r="S21" s="90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4" t="str">
        <f t="shared" ca="1" si="0"/>
        <v/>
      </c>
      <c r="AH21" s="106"/>
      <c r="AI21" s="106"/>
    </row>
    <row r="22" spans="1:35" s="35" customFormat="1" ht="131.25" hidden="1" customHeight="1" x14ac:dyDescent="0.25">
      <c r="D22" s="353" t="s">
        <v>44</v>
      </c>
      <c r="E22" s="354"/>
      <c r="F22" s="86"/>
      <c r="G22" s="51" t="s">
        <v>93</v>
      </c>
      <c r="H22" s="38" t="s">
        <v>105</v>
      </c>
      <c r="I22" s="39"/>
      <c r="J22" s="122" t="str">
        <f t="shared" ca="1" si="2"/>
        <v/>
      </c>
      <c r="K22" s="60"/>
      <c r="L22" s="61"/>
      <c r="M22" s="154"/>
      <c r="N22" s="155"/>
      <c r="O22" s="44"/>
      <c r="P22" s="45"/>
      <c r="Q22" s="46"/>
      <c r="R22" s="47"/>
      <c r="S22" s="216" t="s">
        <v>49</v>
      </c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4" t="str">
        <f t="shared" ca="1" si="0"/>
        <v/>
      </c>
      <c r="AH22" s="106"/>
      <c r="AI22" s="106"/>
    </row>
    <row r="23" spans="1:35" s="35" customFormat="1" ht="18.75" hidden="1" customHeight="1" x14ac:dyDescent="0.25">
      <c r="D23" s="310"/>
      <c r="E23" s="311"/>
      <c r="F23" s="86">
        <v>535</v>
      </c>
      <c r="G23" s="51" t="s">
        <v>50</v>
      </c>
      <c r="H23" s="187" t="s">
        <v>105</v>
      </c>
      <c r="I23" s="39"/>
      <c r="J23" s="196" t="str">
        <f ca="1">IF(K23="","",IF(OR(H23="P",H23="D"),INT(NOW()-(K23+L23))&amp;"d "&amp;TEXT(NOW()-(K23+L23),"hh:mm"),""))</f>
        <v/>
      </c>
      <c r="K23" s="60"/>
      <c r="L23" s="61"/>
      <c r="M23" s="154"/>
      <c r="N23" s="155"/>
      <c r="O23" s="44"/>
      <c r="P23" s="45"/>
      <c r="Q23" s="46"/>
      <c r="R23" s="47"/>
      <c r="S23" s="9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4" t="str">
        <f t="shared" ca="1" si="0"/>
        <v/>
      </c>
      <c r="AH23" s="106"/>
      <c r="AI23" s="106"/>
    </row>
    <row r="24" spans="1:35" s="35" customFormat="1" ht="18.75" hidden="1" customHeight="1" x14ac:dyDescent="0.25">
      <c r="D24" s="343" t="s">
        <v>44</v>
      </c>
      <c r="E24" s="344"/>
      <c r="F24" s="86"/>
      <c r="G24" s="51" t="s">
        <v>90</v>
      </c>
      <c r="H24" s="25" t="s">
        <v>16</v>
      </c>
      <c r="I24" s="39"/>
      <c r="J24" s="196" t="str">
        <f t="shared" ref="J24:J26" ca="1" si="4">IF(K24="","",IF(OR(H24="P",H24="D"),INT(NOW()-(K24+L24))&amp;"d "&amp;TEXT(NOW()-(K24+L24),"hh:mm"),""))</f>
        <v/>
      </c>
      <c r="K24" s="60"/>
      <c r="L24" s="61"/>
      <c r="M24" s="154"/>
      <c r="N24" s="155"/>
      <c r="O24" s="44"/>
      <c r="P24" s="45"/>
      <c r="Q24" s="46"/>
      <c r="R24" s="47"/>
      <c r="S24" s="216" t="s">
        <v>49</v>
      </c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4" t="str">
        <f t="shared" ca="1" si="0"/>
        <v/>
      </c>
      <c r="AH24" s="106"/>
      <c r="AI24" s="106"/>
    </row>
    <row r="25" spans="1:35" s="35" customFormat="1" ht="18.75" customHeight="1" x14ac:dyDescent="0.25">
      <c r="D25" s="238"/>
      <c r="E25" s="239"/>
      <c r="F25" s="86"/>
      <c r="G25" s="51" t="s">
        <v>71</v>
      </c>
      <c r="H25" s="111" t="s">
        <v>16</v>
      </c>
      <c r="I25" s="39"/>
      <c r="J25" s="196"/>
      <c r="K25" s="60"/>
      <c r="L25" s="240"/>
      <c r="M25" s="154"/>
      <c r="N25" s="155"/>
      <c r="O25" s="44"/>
      <c r="P25" s="45"/>
      <c r="Q25" s="46"/>
      <c r="R25" s="47"/>
      <c r="S25" s="216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4" t="str">
        <f t="shared" ca="1" si="0"/>
        <v/>
      </c>
      <c r="AH25" s="106"/>
      <c r="AI25" s="106"/>
    </row>
    <row r="26" spans="1:35" s="35" customFormat="1" ht="18.75" x14ac:dyDescent="0.25">
      <c r="D26" s="310"/>
      <c r="E26" s="311"/>
      <c r="F26" s="86"/>
      <c r="G26" s="51" t="s">
        <v>46</v>
      </c>
      <c r="H26" s="111" t="s">
        <v>16</v>
      </c>
      <c r="I26" s="38"/>
      <c r="J26" s="196" t="str">
        <f t="shared" ca="1" si="4"/>
        <v/>
      </c>
      <c r="K26" s="57"/>
      <c r="L26" s="78"/>
      <c r="M26" s="154"/>
      <c r="N26" s="155"/>
      <c r="O26" s="79"/>
      <c r="P26" s="80"/>
      <c r="Q26" s="57"/>
      <c r="R26" s="49"/>
      <c r="S26" s="89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4" t="str">
        <f t="shared" ca="1" si="0"/>
        <v/>
      </c>
      <c r="AH26" s="106"/>
      <c r="AI26" s="106"/>
    </row>
    <row r="27" spans="1:35" ht="16.5" customHeight="1" x14ac:dyDescent="0.25">
      <c r="D27" s="275" t="s">
        <v>63</v>
      </c>
      <c r="E27" s="276"/>
      <c r="F27" s="37"/>
      <c r="G27" s="51"/>
      <c r="H27" s="111"/>
      <c r="I27" s="82"/>
      <c r="J27" s="196" t="str">
        <f ca="1">IF(K27="","",IF(OR(H27="P",H27="D"),INT(NOW()-(K27+L27))&amp;"d "&amp;TEXT(NOW()-(K27+L27),"hh:mm"),""))</f>
        <v/>
      </c>
      <c r="K27" s="64"/>
      <c r="L27" s="65"/>
      <c r="M27" s="154"/>
      <c r="N27" s="155"/>
      <c r="O27" s="9"/>
      <c r="P27" s="8"/>
      <c r="Q27" s="7"/>
      <c r="R27" s="23"/>
      <c r="S27" s="9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4" t="str">
        <f t="shared" ca="1" si="0"/>
        <v/>
      </c>
      <c r="AH27" s="106"/>
      <c r="AI27" s="107"/>
    </row>
    <row r="28" spans="1:35" ht="18" customHeight="1" x14ac:dyDescent="0.25">
      <c r="D28" s="277" t="s">
        <v>64</v>
      </c>
      <c r="E28" s="278"/>
      <c r="F28" s="12"/>
      <c r="G28" s="51"/>
      <c r="H28" s="111"/>
      <c r="I28" s="112"/>
      <c r="J28" s="196" t="str">
        <f t="shared" ref="J28" ca="1" si="5">IF(K28="","",IF(OR(H28="P",H28="D"),INT(NOW()-(K28+L28))&amp;"d "&amp;TEXT(NOW()-(K28+L28),"hh:mm"),""))</f>
        <v/>
      </c>
      <c r="K28" s="60"/>
      <c r="L28" s="61"/>
      <c r="M28" s="114"/>
      <c r="N28" s="116"/>
      <c r="O28" s="117"/>
      <c r="P28" s="118"/>
      <c r="Q28" s="119"/>
      <c r="R28" s="120"/>
      <c r="S28" s="9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4" t="str">
        <f t="shared" ca="1" si="0"/>
        <v/>
      </c>
      <c r="AH28" s="107"/>
      <c r="AI28" s="107"/>
    </row>
    <row r="29" spans="1:35" ht="18.75" x14ac:dyDescent="0.25">
      <c r="D29" s="277" t="s">
        <v>65</v>
      </c>
      <c r="E29" s="278"/>
      <c r="F29" s="87"/>
      <c r="G29" s="51"/>
      <c r="H29" s="111"/>
      <c r="I29" s="112"/>
      <c r="J29" s="196" t="str">
        <f t="shared" ref="J29" ca="1" si="6">IF(K29="","",IF(OR(H29="P",H29="D"),INT(NOW()-(K29+L29))&amp;"d "&amp;TEXT(NOW()-(K29+L29),"hh:mm"),""))</f>
        <v/>
      </c>
      <c r="K29" s="114"/>
      <c r="L29" s="115"/>
      <c r="M29" s="114"/>
      <c r="N29" s="116"/>
      <c r="O29" s="117"/>
      <c r="P29" s="118"/>
      <c r="Q29" s="119"/>
      <c r="R29" s="120"/>
      <c r="S29" s="9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4" t="str">
        <f t="shared" ref="AG29" ca="1" si="7">IF(M29="","",IF(N29="","⚠️ FALTA PREVISÃO",IF(NOW()&gt;M29+N29,"🔴 VENCIDA",IF((M29+N29)-NOW()&lt;1/24,"🟡 VENCE EM MENOS DE 1H","🟢 NO PRAZO"))))</f>
        <v/>
      </c>
      <c r="AH29" s="104"/>
      <c r="AI29" s="107"/>
    </row>
    <row r="30" spans="1:35" ht="18" customHeight="1" x14ac:dyDescent="0.3">
      <c r="D30" s="273" t="str">
        <f ca="1">"LÍDER DO TURNO: "&amp;IF(AND(HOUR(NOW())&gt;=3,HOUR(NOW())&lt;11),"WEBERT REIS",
IF(AND(HOUR(NOW())&gt;=11,HOUR(NOW())&lt;19),"WANDERSON",
"DIACKSON"))</f>
        <v>LÍDER DO TURNO: DIACKSON</v>
      </c>
      <c r="E30" s="274"/>
      <c r="F30" s="274"/>
      <c r="G30" s="303"/>
      <c r="H30" s="121"/>
      <c r="I30" s="17" t="e">
        <f>SUMIFS(#REF!,#REF!,"R")</f>
        <v>#REF!</v>
      </c>
      <c r="J30" s="292" t="s">
        <v>73</v>
      </c>
      <c r="K30" s="293"/>
      <c r="L30" s="294"/>
      <c r="M30" s="356">
        <f>COUNTIFS(H8:I29,"R")</f>
        <v>0</v>
      </c>
      <c r="N30" s="357"/>
      <c r="O30" s="18"/>
      <c r="P30" s="18"/>
      <c r="Q30" s="18"/>
      <c r="R30" s="18"/>
      <c r="S30" s="136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108"/>
      <c r="AH30" s="108"/>
      <c r="AI30" s="108"/>
    </row>
    <row r="31" spans="1:35" ht="19.5" customHeight="1" thickBot="1" x14ac:dyDescent="0.3">
      <c r="D31" s="287" t="s">
        <v>74</v>
      </c>
      <c r="E31" s="288"/>
      <c r="F31" s="95">
        <f>COUNTA(F8:F29)+COUNTA(G8:G29)</f>
        <v>31</v>
      </c>
      <c r="G31" s="96" t="str">
        <f>"EFICIÊNCIA DA FRENTE: "&amp;TEXT(COUNTIF(H8:H29,"R")/COUNT(F8:F29),"0%")</f>
        <v>EFICIÊNCIA DA FRENTE: 0%</v>
      </c>
      <c r="H31" s="95"/>
      <c r="I31" s="20" t="e">
        <f>I30</f>
        <v>#REF!</v>
      </c>
      <c r="J31" s="295" t="s">
        <v>24</v>
      </c>
      <c r="K31" s="296"/>
      <c r="L31" s="297"/>
      <c r="M31" s="285">
        <f>COUNTIFS(H8:H28,"p")</f>
        <v>3</v>
      </c>
      <c r="N31" s="286"/>
      <c r="O31" s="21"/>
      <c r="P31" s="21"/>
      <c r="Q31" s="21"/>
      <c r="R31" s="21"/>
      <c r="S31" s="128" t="str">
        <f>"DISPONIBILIDADE MECÂNICA: "&amp;TEXT((COUNTIF(H8:H29,"D")+COUNTIF(H8:H29,"R"))/COUNTA(H8:H29),"0%")</f>
        <v>DISPONIBILIDADE MECÂNICA: 68%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5"/>
      <c r="AH31" s="5"/>
      <c r="AI31" s="108"/>
    </row>
    <row r="32" spans="1:35" s="1" customFormat="1" ht="15.75" x14ac:dyDescent="0.25">
      <c r="A32"/>
      <c r="B32"/>
      <c r="C32"/>
      <c r="D32" s="2"/>
      <c r="E32" s="2"/>
      <c r="G32" s="134" t="str">
        <f>"EFICIÊNCIA PREVISTA: "&amp;TEXT((COUNTIF(H8:H17,"R")+COUNT(N9:N17))/(COUNT(F8:F17)),"0%")</f>
        <v>EFICIÊNCIA PREVISTA: 60%</v>
      </c>
      <c r="M32" s="2"/>
      <c r="N32" s="2"/>
      <c r="S32" s="3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s="1" customFormat="1" x14ac:dyDescent="0.25">
      <c r="A33"/>
      <c r="B33"/>
      <c r="C33"/>
      <c r="D33" s="133"/>
      <c r="E33" s="133"/>
      <c r="F33" s="133"/>
      <c r="G33" s="52"/>
      <c r="H33" s="133"/>
      <c r="I33" s="133"/>
      <c r="J33" s="133"/>
      <c r="K33" s="133"/>
      <c r="L33" s="212"/>
      <c r="M33" s="106"/>
      <c r="N33" s="2"/>
      <c r="S33" s="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ht="14.25" customHeight="1" x14ac:dyDescent="0.25">
      <c r="G34" s="302" t="str" cm="1">
        <f t="array" ref="G34">IF(SUM(--(COUNTIF(F8:F29,F8:F29)&gt;1))&gt;0,"⚠ EXISTEM FROTAS DUPLICADAS","✓ SEM DUPLICIDADES")</f>
        <v>✓ SEM DUPLICIDADES</v>
      </c>
    </row>
    <row r="35" spans="1:35" x14ac:dyDescent="0.25">
      <c r="G35" s="302"/>
    </row>
    <row r="36" spans="1:35" x14ac:dyDescent="0.25">
      <c r="E36" s="102"/>
      <c r="F36" s="102"/>
      <c r="G36" s="302"/>
      <c r="H36" s="102"/>
      <c r="L36"/>
    </row>
    <row r="37" spans="1:35" x14ac:dyDescent="0.25">
      <c r="G37" s="110"/>
    </row>
  </sheetData>
  <dataConsolidate link="1"/>
  <mergeCells count="39">
    <mergeCell ref="D16:E16"/>
    <mergeCell ref="D15:E15"/>
    <mergeCell ref="D14:E14"/>
    <mergeCell ref="M31:N31"/>
    <mergeCell ref="D29:E29"/>
    <mergeCell ref="D31:E31"/>
    <mergeCell ref="D22:E22"/>
    <mergeCell ref="D19:E19"/>
    <mergeCell ref="D21:E21"/>
    <mergeCell ref="D23:E23"/>
    <mergeCell ref="D20:E20"/>
    <mergeCell ref="J31:L31"/>
    <mergeCell ref="M30:N30"/>
    <mergeCell ref="J30:L30"/>
    <mergeCell ref="M19:N19"/>
    <mergeCell ref="D24:E24"/>
    <mergeCell ref="D18:E18"/>
    <mergeCell ref="D17:E17"/>
    <mergeCell ref="G34:G36"/>
    <mergeCell ref="D27:E27"/>
    <mergeCell ref="D28:E28"/>
    <mergeCell ref="D30:G30"/>
    <mergeCell ref="D26:E26"/>
    <mergeCell ref="D2:S4"/>
    <mergeCell ref="F5:I6"/>
    <mergeCell ref="J5:J6"/>
    <mergeCell ref="K5:L5"/>
    <mergeCell ref="M5:N5"/>
    <mergeCell ref="S5:S6"/>
    <mergeCell ref="K6:L6"/>
    <mergeCell ref="M6:N6"/>
    <mergeCell ref="M14:N14"/>
    <mergeCell ref="D7:E7"/>
    <mergeCell ref="D12:E12"/>
    <mergeCell ref="D8:E8"/>
    <mergeCell ref="D9:E9"/>
    <mergeCell ref="D13:E13"/>
    <mergeCell ref="D10:E10"/>
    <mergeCell ref="D11:E11"/>
  </mergeCells>
  <phoneticPr fontId="14" type="noConversion"/>
  <conditionalFormatting sqref="H19:I19 H26:I27 H16:H17 H20:H29">
    <cfRule type="cellIs" dxfId="169" priority="835" operator="equal">
      <formula>"R"</formula>
    </cfRule>
    <cfRule type="cellIs" dxfId="168" priority="836" operator="equal">
      <formula>"P"</formula>
    </cfRule>
  </conditionalFormatting>
  <conditionalFormatting sqref="M32 M34:M1048576">
    <cfRule type="containsText" dxfId="167" priority="834" operator="containsText" text="sem previsão">
      <formula>NOT(ISERROR(SEARCH("sem previsão",M32)))</formula>
    </cfRule>
  </conditionalFormatting>
  <conditionalFormatting sqref="H32 H19:I19 H34:H35 H37:H1048576 H26:I27 H16:H17 H20:H30">
    <cfRule type="containsText" dxfId="166" priority="832" operator="containsText" text="D">
      <formula>NOT(ISERROR(SEARCH("D",H16)))</formula>
    </cfRule>
    <cfRule type="containsText" dxfId="165" priority="833" operator="containsText" text="OFF">
      <formula>NOT(ISERROR(SEARCH("OFF",H16)))</formula>
    </cfRule>
  </conditionalFormatting>
  <conditionalFormatting sqref="H30">
    <cfRule type="cellIs" dxfId="164" priority="826" operator="equal">
      <formula>"R"</formula>
    </cfRule>
    <cfRule type="cellIs" dxfId="163" priority="827" operator="equal">
      <formula>"P"</formula>
    </cfRule>
  </conditionalFormatting>
  <conditionalFormatting sqref="H31">
    <cfRule type="containsText" dxfId="162" priority="824" operator="containsText" text="D">
      <formula>NOT(ISERROR(SEARCH("D",H31)))</formula>
    </cfRule>
    <cfRule type="containsText" dxfId="161" priority="825" operator="containsText" text="OFF">
      <formula>NOT(ISERROR(SEARCH("OFF",H31)))</formula>
    </cfRule>
  </conditionalFormatting>
  <conditionalFormatting sqref="I30">
    <cfRule type="cellIs" dxfId="160" priority="822" operator="lessThan">
      <formula>E30</formula>
    </cfRule>
    <cfRule type="cellIs" dxfId="159" priority="823" operator="greaterThan">
      <formula>E30</formula>
    </cfRule>
  </conditionalFormatting>
  <conditionalFormatting sqref="P31">
    <cfRule type="containsText" dxfId="158" priority="821" operator="containsText" text="sem previsão">
      <formula>NOT(ISERROR(SEARCH("sem previsão",P31)))</formula>
    </cfRule>
  </conditionalFormatting>
  <conditionalFormatting sqref="H24:H27">
    <cfRule type="cellIs" dxfId="157" priority="814" operator="equal">
      <formula>"R"</formula>
    </cfRule>
    <cfRule type="cellIs" dxfId="156" priority="815" operator="equal">
      <formula>"P"</formula>
    </cfRule>
  </conditionalFormatting>
  <conditionalFormatting sqref="H24:H27">
    <cfRule type="cellIs" dxfId="155" priority="812" operator="equal">
      <formula>"R"</formula>
    </cfRule>
    <cfRule type="cellIs" dxfId="154" priority="813" operator="equal">
      <formula>"P"</formula>
    </cfRule>
  </conditionalFormatting>
  <conditionalFormatting sqref="H24:H27">
    <cfRule type="cellIs" dxfId="153" priority="810" operator="equal">
      <formula>"R"</formula>
    </cfRule>
    <cfRule type="cellIs" dxfId="152" priority="811" operator="equal">
      <formula>"P"</formula>
    </cfRule>
  </conditionalFormatting>
  <conditionalFormatting sqref="H24:H27">
    <cfRule type="cellIs" dxfId="151" priority="808" operator="equal">
      <formula>"R"</formula>
    </cfRule>
    <cfRule type="cellIs" dxfId="150" priority="809" operator="equal">
      <formula>"P"</formula>
    </cfRule>
  </conditionalFormatting>
  <conditionalFormatting sqref="H24:H27">
    <cfRule type="cellIs" dxfId="149" priority="806" operator="equal">
      <formula>"R"</formula>
    </cfRule>
    <cfRule type="cellIs" dxfId="148" priority="807" operator="equal">
      <formula>"P"</formula>
    </cfRule>
  </conditionalFormatting>
  <conditionalFormatting sqref="H24:H27">
    <cfRule type="cellIs" dxfId="147" priority="804" operator="equal">
      <formula>"R"</formula>
    </cfRule>
    <cfRule type="cellIs" dxfId="146" priority="805" operator="equal">
      <formula>"P"</formula>
    </cfRule>
  </conditionalFormatting>
  <conditionalFormatting sqref="H24:H27">
    <cfRule type="cellIs" dxfId="145" priority="792" operator="equal">
      <formula>"R"</formula>
    </cfRule>
    <cfRule type="cellIs" dxfId="144" priority="793" operator="equal">
      <formula>"P"</formula>
    </cfRule>
  </conditionalFormatting>
  <conditionalFormatting sqref="H24:H27">
    <cfRule type="cellIs" dxfId="143" priority="798" operator="equal">
      <formula>"R"</formula>
    </cfRule>
    <cfRule type="cellIs" dxfId="142" priority="799" operator="equal">
      <formula>"P"</formula>
    </cfRule>
  </conditionalFormatting>
  <conditionalFormatting sqref="H24:H27">
    <cfRule type="cellIs" dxfId="141" priority="796" operator="equal">
      <formula>"R"</formula>
    </cfRule>
    <cfRule type="cellIs" dxfId="140" priority="797" operator="equal">
      <formula>"P"</formula>
    </cfRule>
  </conditionalFormatting>
  <conditionalFormatting sqref="H24:H27">
    <cfRule type="cellIs" dxfId="139" priority="800" operator="equal">
      <formula>"R"</formula>
    </cfRule>
    <cfRule type="cellIs" dxfId="138" priority="801" operator="equal">
      <formula>"P"</formula>
    </cfRule>
  </conditionalFormatting>
  <conditionalFormatting sqref="H24:H27">
    <cfRule type="cellIs" dxfId="137" priority="794" operator="equal">
      <formula>"R"</formula>
    </cfRule>
    <cfRule type="cellIs" dxfId="136" priority="795" operator="equal">
      <formula>"P"</formula>
    </cfRule>
  </conditionalFormatting>
  <conditionalFormatting sqref="H24:H27">
    <cfRule type="cellIs" dxfId="135" priority="802" operator="equal">
      <formula>"R"</formula>
    </cfRule>
    <cfRule type="cellIs" dxfId="134" priority="803" operator="equal">
      <formula>"P"</formula>
    </cfRule>
  </conditionalFormatting>
  <conditionalFormatting sqref="H24:H27">
    <cfRule type="cellIs" dxfId="133" priority="790" operator="equal">
      <formula>"R"</formula>
    </cfRule>
    <cfRule type="cellIs" dxfId="132" priority="791" operator="equal">
      <formula>"P"</formula>
    </cfRule>
  </conditionalFormatting>
  <conditionalFormatting sqref="H24:H27">
    <cfRule type="cellIs" dxfId="131" priority="788" operator="equal">
      <formula>"R"</formula>
    </cfRule>
    <cfRule type="cellIs" dxfId="130" priority="789" operator="equal">
      <formula>"P"</formula>
    </cfRule>
  </conditionalFormatting>
  <conditionalFormatting sqref="H24:H27">
    <cfRule type="cellIs" dxfId="129" priority="786" operator="equal">
      <formula>"R"</formula>
    </cfRule>
    <cfRule type="cellIs" dxfId="128" priority="787" operator="equal">
      <formula>"P"</formula>
    </cfRule>
  </conditionalFormatting>
  <conditionalFormatting sqref="H24:H27">
    <cfRule type="cellIs" dxfId="127" priority="784" operator="equal">
      <formula>"R"</formula>
    </cfRule>
    <cfRule type="cellIs" dxfId="126" priority="785" operator="equal">
      <formula>"P"</formula>
    </cfRule>
  </conditionalFormatting>
  <conditionalFormatting sqref="H24:H27">
    <cfRule type="cellIs" dxfId="125" priority="782" operator="equal">
      <formula>"R"</formula>
    </cfRule>
    <cfRule type="cellIs" dxfId="124" priority="783" operator="equal">
      <formula>"P"</formula>
    </cfRule>
  </conditionalFormatting>
  <conditionalFormatting sqref="H24:H27">
    <cfRule type="cellIs" dxfId="123" priority="780" operator="equal">
      <formula>"R"</formula>
    </cfRule>
    <cfRule type="cellIs" dxfId="122" priority="781" operator="equal">
      <formula>"P"</formula>
    </cfRule>
  </conditionalFormatting>
  <conditionalFormatting sqref="H24:H27">
    <cfRule type="cellIs" dxfId="121" priority="778" operator="equal">
      <formula>"R"</formula>
    </cfRule>
    <cfRule type="cellIs" dxfId="120" priority="779" operator="equal">
      <formula>"P"</formula>
    </cfRule>
  </conditionalFormatting>
  <conditionalFormatting sqref="H24:H27">
    <cfRule type="cellIs" dxfId="119" priority="776" operator="equal">
      <formula>"R"</formula>
    </cfRule>
    <cfRule type="cellIs" dxfId="118" priority="777" operator="equal">
      <formula>"P"</formula>
    </cfRule>
  </conditionalFormatting>
  <conditionalFormatting sqref="H24:H27">
    <cfRule type="cellIs" dxfId="117" priority="774" operator="equal">
      <formula>"R"</formula>
    </cfRule>
    <cfRule type="cellIs" dxfId="116" priority="775" operator="equal">
      <formula>"P"</formula>
    </cfRule>
  </conditionalFormatting>
  <conditionalFormatting sqref="H24:H27">
    <cfRule type="cellIs" dxfId="115" priority="772" operator="equal">
      <formula>"R"</formula>
    </cfRule>
    <cfRule type="cellIs" dxfId="114" priority="773" operator="equal">
      <formula>"P"</formula>
    </cfRule>
  </conditionalFormatting>
  <conditionalFormatting sqref="H24:H27">
    <cfRule type="cellIs" dxfId="113" priority="770" operator="equal">
      <formula>"R"</formula>
    </cfRule>
    <cfRule type="cellIs" dxfId="112" priority="771" operator="equal">
      <formula>"P"</formula>
    </cfRule>
  </conditionalFormatting>
  <conditionalFormatting sqref="H24:H27">
    <cfRule type="containsText" dxfId="111" priority="768" operator="containsText" text="D">
      <formula>NOT(ISERROR(SEARCH("D",H24)))</formula>
    </cfRule>
    <cfRule type="containsText" dxfId="110" priority="769" operator="containsText" text="OFF">
      <formula>NOT(ISERROR(SEARCH("OFF",H24)))</formula>
    </cfRule>
  </conditionalFormatting>
  <conditionalFormatting sqref="O27">
    <cfRule type="containsText" dxfId="109" priority="767" operator="containsText" text="sem previsão">
      <formula>NOT(ISERROR(SEARCH("sem previsão",O27)))</formula>
    </cfRule>
  </conditionalFormatting>
  <conditionalFormatting sqref="H25:H29">
    <cfRule type="containsText" dxfId="108" priority="694" operator="containsText" text="D">
      <formula>NOT(ISERROR(SEARCH("D",H25)))</formula>
    </cfRule>
    <cfRule type="containsText" dxfId="107" priority="695" operator="containsText" text="OFF">
      <formula>NOT(ISERROR(SEARCH("OFF",H25)))</formula>
    </cfRule>
  </conditionalFormatting>
  <conditionalFormatting sqref="H25:H29">
    <cfRule type="cellIs" dxfId="106" priority="692" operator="equal">
      <formula>"R"</formula>
    </cfRule>
    <cfRule type="cellIs" dxfId="105" priority="693" operator="equal">
      <formula>"P"</formula>
    </cfRule>
  </conditionalFormatting>
  <conditionalFormatting sqref="H2:H4">
    <cfRule type="containsText" dxfId="104" priority="685" operator="containsText" text="D">
      <formula>NOT(ISERROR(SEARCH("D",H2)))</formula>
    </cfRule>
    <cfRule type="containsText" dxfId="103" priority="686" operator="containsText" text="OFF">
      <formula>NOT(ISERROR(SEARCH("OFF",H2)))</formula>
    </cfRule>
  </conditionalFormatting>
  <conditionalFormatting sqref="K5">
    <cfRule type="containsText" dxfId="102" priority="684" operator="containsText" text="sem previsão">
      <formula>NOT(ISERROR(SEARCH("sem previsão",K5)))</formula>
    </cfRule>
  </conditionalFormatting>
  <conditionalFormatting sqref="K6">
    <cfRule type="containsText" dxfId="101" priority="683" operator="containsText" text="sem previsão">
      <formula>NOT(ISERROR(SEARCH("sem previsão",K6)))</formula>
    </cfRule>
  </conditionalFormatting>
  <conditionalFormatting sqref="M6">
    <cfRule type="containsText" dxfId="100" priority="682" operator="containsText" text="sem previsão">
      <formula>NOT(ISERROR(SEARCH("sem previsão",M6)))</formula>
    </cfRule>
  </conditionalFormatting>
  <conditionalFormatting sqref="M5">
    <cfRule type="containsText" dxfId="99" priority="681" operator="containsText" text="sem previsão">
      <formula>NOT(ISERROR(SEARCH("sem previsão",M5)))</formula>
    </cfRule>
  </conditionalFormatting>
  <conditionalFormatting sqref="H5:H6">
    <cfRule type="containsText" dxfId="98" priority="679" operator="containsText" text="D">
      <formula>NOT(ISERROR(SEARCH("D",H5)))</formula>
    </cfRule>
    <cfRule type="containsText" dxfId="97" priority="680" operator="containsText" text="OFF">
      <formula>NOT(ISERROR(SEARCH("OFF",H5)))</formula>
    </cfRule>
  </conditionalFormatting>
  <conditionalFormatting sqref="M24:M27">
    <cfRule type="containsText" dxfId="96" priority="656" operator="containsText" text="sem previsão">
      <formula>NOT(ISERROR(SEARCH("sem previsão",M24)))</formula>
    </cfRule>
  </conditionalFormatting>
  <conditionalFormatting sqref="M28:M29">
    <cfRule type="containsText" dxfId="95" priority="655" operator="containsText" text="sem previsão">
      <formula>NOT(ISERROR(SEARCH("sem previsão",M28)))</formula>
    </cfRule>
  </conditionalFormatting>
  <conditionalFormatting sqref="H7">
    <cfRule type="containsText" dxfId="94" priority="639" operator="containsText" text="D">
      <formula>NOT(ISERROR(SEARCH("D",H7)))</formula>
    </cfRule>
    <cfRule type="containsText" dxfId="93" priority="640" operator="containsText" text="OFF">
      <formula>NOT(ISERROR(SEARCH("OFF",H7)))</formula>
    </cfRule>
  </conditionalFormatting>
  <conditionalFormatting sqref="M7">
    <cfRule type="containsText" dxfId="92" priority="638" operator="containsText" text="sem previsão">
      <formula>NOT(ISERROR(SEARCH("sem previsão",M7)))</formula>
    </cfRule>
  </conditionalFormatting>
  <conditionalFormatting sqref="K7">
    <cfRule type="containsText" dxfId="91" priority="637" operator="containsText" text="sem previsão">
      <formula>NOT(ISERROR(SEARCH("sem previsão",K7)))</formula>
    </cfRule>
  </conditionalFormatting>
  <conditionalFormatting sqref="M22:M25">
    <cfRule type="containsText" dxfId="90" priority="556" operator="containsText" text="sem previsão">
      <formula>NOT(ISERROR(SEARCH("sem previsão",M22)))</formula>
    </cfRule>
  </conditionalFormatting>
  <conditionalFormatting sqref="G34:G36">
    <cfRule type="containsText" dxfId="89" priority="541" operator="containsText" text="EXISTEM FROTAS DUPLICADAS">
      <formula>NOT(ISERROR(SEARCH("EXISTEM FROTAS DUPLICADAS",G34)))</formula>
    </cfRule>
    <cfRule type="containsText" dxfId="88" priority="542" operator="containsText" text="SEM DUPLICIDADES">
      <formula>NOT(ISERROR(SEARCH("SEM DUPLICIDADES",G34)))</formula>
    </cfRule>
  </conditionalFormatting>
  <conditionalFormatting sqref="AG7:AG35">
    <cfRule type="containsText" dxfId="87" priority="540" operator="containsText" text="VENCIDA">
      <formula>NOT(ISERROR(SEARCH("VENCIDA",AG7)))</formula>
    </cfRule>
  </conditionalFormatting>
  <conditionalFormatting sqref="AG1:AG1048576">
    <cfRule type="containsText" dxfId="86" priority="507" operator="containsText" text="FALTA PREVISÃO">
      <formula>NOT(ISERROR(SEARCH("FALTA PREVISÃO",AG1)))</formula>
    </cfRule>
    <cfRule type="containsText" dxfId="85" priority="537" operator="containsText" text="NO PRAZO">
      <formula>NOT(ISERROR(SEARCH("NO PRAZO",AG1)))</formula>
    </cfRule>
    <cfRule type="containsText" dxfId="84" priority="538" operator="containsText" text="VENCE EM MENOS DE 1H">
      <formula>NOT(ISERROR(SEARCH("VENCE EM MENOS DE 1H",AG1)))</formula>
    </cfRule>
  </conditionalFormatting>
  <conditionalFormatting sqref="I11">
    <cfRule type="cellIs" dxfId="83" priority="523" operator="equal">
      <formula>"R"</formula>
    </cfRule>
    <cfRule type="cellIs" dxfId="82" priority="524" operator="equal">
      <formula>"P"</formula>
    </cfRule>
  </conditionalFormatting>
  <conditionalFormatting sqref="I11">
    <cfRule type="containsText" dxfId="81" priority="521" operator="containsText" text="D">
      <formula>NOT(ISERROR(SEARCH("D",I11)))</formula>
    </cfRule>
    <cfRule type="containsText" dxfId="80" priority="522" operator="containsText" text="OFF">
      <formula>NOT(ISERROR(SEARCH("OFF",I11)))</formula>
    </cfRule>
  </conditionalFormatting>
  <conditionalFormatting sqref="H11">
    <cfRule type="cellIs" dxfId="79" priority="519" operator="equal">
      <formula>"R"</formula>
    </cfRule>
    <cfRule type="cellIs" dxfId="78" priority="520" operator="equal">
      <formula>"P"</formula>
    </cfRule>
  </conditionalFormatting>
  <conditionalFormatting sqref="H11">
    <cfRule type="containsText" dxfId="77" priority="517" operator="containsText" text="D">
      <formula>NOT(ISERROR(SEARCH("D",H11)))</formula>
    </cfRule>
    <cfRule type="containsText" dxfId="76" priority="518" operator="containsText" text="OFF">
      <formula>NOT(ISERROR(SEARCH("OFF",H11)))</formula>
    </cfRule>
  </conditionalFormatting>
  <conditionalFormatting sqref="M32:N1048576 M29:N29 M22:N27">
    <cfRule type="containsText" dxfId="75" priority="446" operator="containsText" text="SEM PREVISÃO">
      <formula>NOT(ISERROR(SEARCH("SEM PREVISÃO",M22)))</formula>
    </cfRule>
  </conditionalFormatting>
  <conditionalFormatting sqref="I9:I10">
    <cfRule type="cellIs" dxfId="74" priority="349" operator="equal">
      <formula>"R"</formula>
    </cfRule>
    <cfRule type="cellIs" dxfId="73" priority="350" operator="equal">
      <formula>"P"</formula>
    </cfRule>
  </conditionalFormatting>
  <conditionalFormatting sqref="I9:I10">
    <cfRule type="containsText" dxfId="72" priority="347" operator="containsText" text="D">
      <formula>NOT(ISERROR(SEARCH("D",I9)))</formula>
    </cfRule>
    <cfRule type="containsText" dxfId="71" priority="348" operator="containsText" text="OFF">
      <formula>NOT(ISERROR(SEARCH("OFF",I9)))</formula>
    </cfRule>
  </conditionalFormatting>
  <conditionalFormatting sqref="H14">
    <cfRule type="containsText" dxfId="70" priority="329" operator="containsText" text="D">
      <formula>NOT(ISERROR(SEARCH("D",H14)))</formula>
    </cfRule>
    <cfRule type="containsText" dxfId="69" priority="330" operator="containsText" text="OFF">
      <formula>NOT(ISERROR(SEARCH("OFF",H14)))</formula>
    </cfRule>
  </conditionalFormatting>
  <conditionalFormatting sqref="H14">
    <cfRule type="cellIs" dxfId="68" priority="327" operator="equal">
      <formula>"R"</formula>
    </cfRule>
    <cfRule type="cellIs" dxfId="67" priority="328" operator="equal">
      <formula>"P"</formula>
    </cfRule>
  </conditionalFormatting>
  <conditionalFormatting sqref="I14">
    <cfRule type="cellIs" dxfId="66" priority="325" operator="equal">
      <formula>"R"</formula>
    </cfRule>
    <cfRule type="cellIs" dxfId="65" priority="326" operator="equal">
      <formula>"P"</formula>
    </cfRule>
  </conditionalFormatting>
  <conditionalFormatting sqref="I14">
    <cfRule type="containsText" dxfId="64" priority="323" operator="containsText" text="D">
      <formula>NOT(ISERROR(SEARCH("D",I14)))</formula>
    </cfRule>
    <cfRule type="containsText" dxfId="63" priority="324" operator="containsText" text="OFF">
      <formula>NOT(ISERROR(SEARCH("OFF",I14)))</formula>
    </cfRule>
  </conditionalFormatting>
  <conditionalFormatting sqref="M26:M27">
    <cfRule type="containsText" dxfId="62" priority="253" operator="containsText" text="sem previsão">
      <formula>NOT(ISERROR(SEARCH("sem previsão",M26)))</formula>
    </cfRule>
  </conditionalFormatting>
  <conditionalFormatting sqref="H9:H10">
    <cfRule type="cellIs" dxfId="61" priority="214" operator="equal">
      <formula>"R"</formula>
    </cfRule>
    <cfRule type="cellIs" dxfId="60" priority="215" operator="equal">
      <formula>"P"</formula>
    </cfRule>
  </conditionalFormatting>
  <conditionalFormatting sqref="H9:H10">
    <cfRule type="containsText" dxfId="59" priority="212" operator="containsText" text="D">
      <formula>NOT(ISERROR(SEARCH("D",H9)))</formula>
    </cfRule>
    <cfRule type="containsText" dxfId="58" priority="213" operator="containsText" text="OFF">
      <formula>NOT(ISERROR(SEARCH("OFF",H9)))</formula>
    </cfRule>
  </conditionalFormatting>
  <conditionalFormatting sqref="M19">
    <cfRule type="containsText" dxfId="57" priority="169" operator="containsText" text="SEM PREVISÃO">
      <formula>NOT(ISERROR(SEARCH("SEM PREVISÃO",M19)))</formula>
    </cfRule>
  </conditionalFormatting>
  <conditionalFormatting sqref="M21:N21">
    <cfRule type="containsText" dxfId="56" priority="148" operator="containsText" text="SEM PREVISÃO">
      <formula>NOT(ISERROR(SEARCH("SEM PREVISÃO",M21)))</formula>
    </cfRule>
  </conditionalFormatting>
  <conditionalFormatting sqref="H8">
    <cfRule type="cellIs" dxfId="55" priority="87" operator="equal">
      <formula>"R"</formula>
    </cfRule>
    <cfRule type="cellIs" dxfId="54" priority="88" operator="equal">
      <formula>"P"</formula>
    </cfRule>
  </conditionalFormatting>
  <conditionalFormatting sqref="H8">
    <cfRule type="containsText" dxfId="53" priority="85" operator="containsText" text="D">
      <formula>NOT(ISERROR(SEARCH("D",H8)))</formula>
    </cfRule>
    <cfRule type="containsText" dxfId="52" priority="86" operator="containsText" text="OFF">
      <formula>NOT(ISERROR(SEARCH("OFF",H8)))</formula>
    </cfRule>
  </conditionalFormatting>
  <conditionalFormatting sqref="I18">
    <cfRule type="cellIs" dxfId="51" priority="83" operator="equal">
      <formula>"R"</formula>
    </cfRule>
    <cfRule type="cellIs" dxfId="50" priority="84" operator="equal">
      <formula>"P"</formula>
    </cfRule>
  </conditionalFormatting>
  <conditionalFormatting sqref="I18">
    <cfRule type="containsText" dxfId="49" priority="81" operator="containsText" text="D">
      <formula>NOT(ISERROR(SEARCH("D",I18)))</formula>
    </cfRule>
    <cfRule type="containsText" dxfId="48" priority="82" operator="containsText" text="OFF">
      <formula>NOT(ISERROR(SEARCH("OFF",I18)))</formula>
    </cfRule>
  </conditionalFormatting>
  <conditionalFormatting sqref="H18">
    <cfRule type="cellIs" dxfId="47" priority="79" operator="equal">
      <formula>"R"</formula>
    </cfRule>
    <cfRule type="cellIs" dxfId="46" priority="80" operator="equal">
      <formula>"P"</formula>
    </cfRule>
  </conditionalFormatting>
  <conditionalFormatting sqref="H18">
    <cfRule type="containsText" dxfId="45" priority="77" operator="containsText" text="D">
      <formula>NOT(ISERROR(SEARCH("D",H18)))</formula>
    </cfRule>
    <cfRule type="containsText" dxfId="44" priority="78" operator="containsText" text="OFF">
      <formula>NOT(ISERROR(SEARCH("OFF",H18)))</formula>
    </cfRule>
  </conditionalFormatting>
  <conditionalFormatting sqref="I16">
    <cfRule type="cellIs" dxfId="43" priority="75" operator="equal">
      <formula>"R"</formula>
    </cfRule>
    <cfRule type="cellIs" dxfId="42" priority="76" operator="equal">
      <formula>"P"</formula>
    </cfRule>
  </conditionalFormatting>
  <conditionalFormatting sqref="I16">
    <cfRule type="containsText" dxfId="41" priority="73" operator="containsText" text="D">
      <formula>NOT(ISERROR(SEARCH("D",I16)))</formula>
    </cfRule>
    <cfRule type="containsText" dxfId="40" priority="74" operator="containsText" text="OFF">
      <formula>NOT(ISERROR(SEARCH("OFF",I16)))</formula>
    </cfRule>
  </conditionalFormatting>
  <conditionalFormatting sqref="M26:N27">
    <cfRule type="containsText" dxfId="39" priority="65" operator="containsText" text="SEM PREVISÃO">
      <formula>NOT(ISERROR(SEARCH("SEM PREVISÃO",M26)))</formula>
    </cfRule>
  </conditionalFormatting>
  <conditionalFormatting sqref="M28:N28">
    <cfRule type="containsText" dxfId="38" priority="64" operator="containsText" text="SEM PREVISÃO">
      <formula>NOT(ISERROR(SEARCH("SEM PREVISÃO",M28)))</formula>
    </cfRule>
  </conditionalFormatting>
  <conditionalFormatting sqref="H21:H22">
    <cfRule type="containsText" dxfId="37" priority="62" operator="containsText" text="D">
      <formula>NOT(ISERROR(SEARCH("D",H21)))</formula>
    </cfRule>
    <cfRule type="containsText" dxfId="36" priority="63" operator="containsText" text="OFF">
      <formula>NOT(ISERROR(SEARCH("OFF",H21)))</formula>
    </cfRule>
  </conditionalFormatting>
  <conditionalFormatting sqref="H21:H22">
    <cfRule type="cellIs" dxfId="35" priority="60" operator="equal">
      <formula>"R"</formula>
    </cfRule>
    <cfRule type="cellIs" dxfId="34" priority="61" operator="equal">
      <formula>"P"</formula>
    </cfRule>
  </conditionalFormatting>
  <conditionalFormatting sqref="H23:H25">
    <cfRule type="containsText" dxfId="33" priority="58" operator="containsText" text="D">
      <formula>NOT(ISERROR(SEARCH("D",H23)))</formula>
    </cfRule>
    <cfRule type="containsText" dxfId="32" priority="59" operator="containsText" text="OFF">
      <formula>NOT(ISERROR(SEARCH("OFF",H23)))</formula>
    </cfRule>
  </conditionalFormatting>
  <conditionalFormatting sqref="H23:H25">
    <cfRule type="cellIs" dxfId="31" priority="56" operator="equal">
      <formula>"R"</formula>
    </cfRule>
    <cfRule type="cellIs" dxfId="30" priority="57" operator="equal">
      <formula>"P"</formula>
    </cfRule>
  </conditionalFormatting>
  <conditionalFormatting sqref="I17">
    <cfRule type="cellIs" dxfId="29" priority="54" operator="equal">
      <formula>"R"</formula>
    </cfRule>
    <cfRule type="cellIs" dxfId="28" priority="55" operator="equal">
      <formula>"P"</formula>
    </cfRule>
  </conditionalFormatting>
  <conditionalFormatting sqref="I17">
    <cfRule type="containsText" dxfId="27" priority="52" operator="containsText" text="D">
      <formula>NOT(ISERROR(SEARCH("D",I17)))</formula>
    </cfRule>
    <cfRule type="containsText" dxfId="26" priority="53" operator="containsText" text="OFF">
      <formula>NOT(ISERROR(SEARCH("OFF",I17)))</formula>
    </cfRule>
  </conditionalFormatting>
  <conditionalFormatting sqref="I15">
    <cfRule type="cellIs" dxfId="25" priority="46" operator="equal">
      <formula>"R"</formula>
    </cfRule>
    <cfRule type="cellIs" dxfId="24" priority="47" operator="equal">
      <formula>"P"</formula>
    </cfRule>
  </conditionalFormatting>
  <conditionalFormatting sqref="I15">
    <cfRule type="containsText" dxfId="23" priority="44" operator="containsText" text="D">
      <formula>NOT(ISERROR(SEARCH("D",I15)))</formula>
    </cfRule>
    <cfRule type="containsText" dxfId="22" priority="45" operator="containsText" text="OFF">
      <formula>NOT(ISERROR(SEARCH("OFF",I15)))</formula>
    </cfRule>
  </conditionalFormatting>
  <conditionalFormatting sqref="H15">
    <cfRule type="cellIs" dxfId="21" priority="42" operator="equal">
      <formula>"R"</formula>
    </cfRule>
    <cfRule type="cellIs" dxfId="20" priority="43" operator="equal">
      <formula>"P"</formula>
    </cfRule>
  </conditionalFormatting>
  <conditionalFormatting sqref="H15">
    <cfRule type="containsText" dxfId="19" priority="40" operator="containsText" text="D">
      <formula>NOT(ISERROR(SEARCH("D",H15)))</formula>
    </cfRule>
    <cfRule type="containsText" dxfId="18" priority="41" operator="containsText" text="OFF">
      <formula>NOT(ISERROR(SEARCH("OFF",H15)))</formula>
    </cfRule>
  </conditionalFormatting>
  <conditionalFormatting sqref="M20:N20">
    <cfRule type="containsText" dxfId="17" priority="32" operator="containsText" text="SEM PREVISÃO">
      <formula>NOT(ISERROR(SEARCH("SEM PREVISÃO",M20)))</formula>
    </cfRule>
  </conditionalFormatting>
  <conditionalFormatting sqref="M9:N9">
    <cfRule type="containsText" dxfId="16" priority="28" operator="containsText" text="SEM PREVISÃO">
      <formula>NOT(ISERROR(SEARCH("SEM PREVISÃO",M9)))</formula>
    </cfRule>
  </conditionalFormatting>
  <conditionalFormatting sqref="I12:I13">
    <cfRule type="cellIs" dxfId="15" priority="26" operator="equal">
      <formula>"R"</formula>
    </cfRule>
    <cfRule type="cellIs" dxfId="14" priority="27" operator="equal">
      <formula>"P"</formula>
    </cfRule>
  </conditionalFormatting>
  <conditionalFormatting sqref="I12:I13">
    <cfRule type="containsText" dxfId="13" priority="24" operator="containsText" text="D">
      <formula>NOT(ISERROR(SEARCH("D",I12)))</formula>
    </cfRule>
    <cfRule type="containsText" dxfId="12" priority="25" operator="containsText" text="OFF">
      <formula>NOT(ISERROR(SEARCH("OFF",I12)))</formula>
    </cfRule>
  </conditionalFormatting>
  <conditionalFormatting sqref="H12:H13">
    <cfRule type="cellIs" dxfId="11" priority="22" operator="equal">
      <formula>"R"</formula>
    </cfRule>
    <cfRule type="cellIs" dxfId="10" priority="23" operator="equal">
      <formula>"P"</formula>
    </cfRule>
  </conditionalFormatting>
  <conditionalFormatting sqref="H12:H13">
    <cfRule type="containsText" dxfId="9" priority="20" operator="containsText" text="D">
      <formula>NOT(ISERROR(SEARCH("D",H12)))</formula>
    </cfRule>
    <cfRule type="containsText" dxfId="8" priority="21" operator="containsText" text="OFF">
      <formula>NOT(ISERROR(SEARCH("OFF",H12)))</formula>
    </cfRule>
  </conditionalFormatting>
  <conditionalFormatting sqref="M12:N12">
    <cfRule type="containsText" dxfId="7" priority="10" operator="containsText" text="SEM PREVISÃO">
      <formula>NOT(ISERROR(SEARCH("SEM PREVISÃO",M12)))</formula>
    </cfRule>
  </conditionalFormatting>
  <conditionalFormatting sqref="M10:N10">
    <cfRule type="containsText" dxfId="6" priority="8" operator="containsText" text="SEM PREVISÃO">
      <formula>NOT(ISERROR(SEARCH("SEM PREVISÃO",M10)))</formula>
    </cfRule>
  </conditionalFormatting>
  <conditionalFormatting sqref="M15:N15">
    <cfRule type="containsText" dxfId="5" priority="6" operator="containsText" text="SEM PREVISÃO">
      <formula>NOT(ISERROR(SEARCH("SEM PREVISÃO",M15)))</formula>
    </cfRule>
  </conditionalFormatting>
  <conditionalFormatting sqref="M16:N16">
    <cfRule type="containsText" dxfId="4" priority="5" operator="containsText" text="SEM PREVISÃO">
      <formula>NOT(ISERROR(SEARCH("SEM PREVISÃO",M16)))</formula>
    </cfRule>
  </conditionalFormatting>
  <conditionalFormatting sqref="M17:N17">
    <cfRule type="containsText" dxfId="3" priority="4" operator="containsText" text="SEM PREVISÃO">
      <formula>NOT(ISERROR(SEARCH("SEM PREVISÃO",M17)))</formula>
    </cfRule>
  </conditionalFormatting>
  <conditionalFormatting sqref="M18:N18">
    <cfRule type="containsText" dxfId="2" priority="3" operator="containsText" text="SEM PREVISÃO">
      <formula>NOT(ISERROR(SEARCH("SEM PREVISÃO",M18)))</formula>
    </cfRule>
  </conditionalFormatting>
  <conditionalFormatting sqref="M11:N11">
    <cfRule type="containsText" dxfId="1" priority="2" operator="containsText" text="SEM PREVISÃO">
      <formula>NOT(ISERROR(SEARCH("SEM PREVISÃO",M11)))</formula>
    </cfRule>
  </conditionalFormatting>
  <conditionalFormatting sqref="M13:N13">
    <cfRule type="containsText" dxfId="0" priority="1" operator="containsText" text="SEM PREVISÃO">
      <formula>NOT(ISERROR(SEARCH("SEM PREVISÃO",M13)))</formula>
    </cfRule>
  </conditionalFormatting>
  <dataValidations count="1">
    <dataValidation type="list" allowBlank="1" showInputMessage="1" showErrorMessage="1" sqref="I26 H8:H29 I9:I19" xr:uid="{96CC79F2-2E74-41CF-BE92-208D36A0ECC1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43" orientation="landscape" r:id="rId1"/>
  <colBreaks count="1" manualBreakCount="1">
    <brk id="21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CFE3-F167-4A39-BA4F-5DEE56B791B2}">
  <sheetPr codeName="Planilha11">
    <tabColor theme="7" tint="0.39997558519241921"/>
    <pageSetUpPr fitToPage="1"/>
  </sheetPr>
  <dimension ref="A1:AI26"/>
  <sheetViews>
    <sheetView showGridLines="0" topLeftCell="B1" zoomScale="95" zoomScaleNormal="95" workbookViewId="0">
      <selection activeCell="F33" sqref="F33"/>
    </sheetView>
  </sheetViews>
  <sheetFormatPr defaultRowHeight="15" x14ac:dyDescent="0.25"/>
  <cols>
    <col min="1" max="1" width="9.140625" hidden="1" customWidth="1"/>
    <col min="2" max="2" width="2.85546875" customWidth="1"/>
    <col min="3" max="3" width="1.42578125" customWidth="1"/>
    <col min="4" max="4" width="19.7109375" style="2" bestFit="1" customWidth="1"/>
    <col min="5" max="5" width="16.140625" style="2" customWidth="1"/>
    <col min="6" max="6" width="11.7109375" style="1" customWidth="1"/>
    <col min="7" max="7" width="32.85546875" style="1" bestFit="1" customWidth="1"/>
    <col min="8" max="8" width="10.140625" style="1" customWidth="1"/>
    <col min="9" max="9" width="16.7109375" style="1" hidden="1" customWidth="1"/>
    <col min="10" max="10" width="17.42578125" style="1" bestFit="1" customWidth="1"/>
    <col min="11" max="11" width="14.85546875" style="1" bestFit="1" customWidth="1"/>
    <col min="12" max="12" width="12.42578125" style="1" customWidth="1"/>
    <col min="13" max="13" width="16" style="1" customWidth="1"/>
    <col min="14" max="14" width="13.42578125" style="2" customWidth="1"/>
    <col min="15" max="15" width="9" style="1" hidden="1" customWidth="1"/>
    <col min="16" max="16" width="8.28515625" style="1" hidden="1" customWidth="1"/>
    <col min="17" max="17" width="10.7109375" style="1" hidden="1" customWidth="1"/>
    <col min="18" max="18" width="11.42578125" style="1" hidden="1" customWidth="1"/>
    <col min="19" max="19" width="90" style="3" customWidth="1"/>
    <col min="20" max="21" width="3.5703125" style="1" customWidth="1"/>
    <col min="22" max="22" width="23" hidden="1" customWidth="1"/>
    <col min="23" max="24" width="14.85546875" hidden="1" customWidth="1"/>
    <col min="25" max="25" width="10.5703125" hidden="1" customWidth="1"/>
    <col min="26" max="26" width="15.28515625" hidden="1" customWidth="1"/>
    <col min="27" max="27" width="16.140625" hidden="1" customWidth="1"/>
    <col min="28" max="28" width="33.7109375" hidden="1" customWidth="1"/>
    <col min="29" max="29" width="22" hidden="1" customWidth="1"/>
    <col min="30" max="31" width="15.28515625" hidden="1" customWidth="1"/>
    <col min="32" max="32" width="9.140625" hidden="1" customWidth="1"/>
    <col min="33" max="33" width="23.7109375" customWidth="1"/>
    <col min="35" max="35" width="9.85546875" bestFit="1" customWidth="1"/>
  </cols>
  <sheetData>
    <row r="1" spans="1:35" ht="32.25" customHeight="1" thickBot="1" x14ac:dyDescent="0.3">
      <c r="J1" s="16"/>
      <c r="M1" s="2"/>
    </row>
    <row r="2" spans="1:35" s="1" customFormat="1" ht="15" customHeight="1" x14ac:dyDescent="0.25">
      <c r="A2"/>
      <c r="B2"/>
      <c r="C2"/>
      <c r="D2" s="254" t="s">
        <v>87</v>
      </c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6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s="1" customFormat="1" ht="15" customHeight="1" x14ac:dyDescent="0.25">
      <c r="A3"/>
      <c r="B3"/>
      <c r="C3"/>
      <c r="D3" s="257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9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s="1" customFormat="1" ht="27.75" customHeight="1" thickBot="1" x14ac:dyDescent="0.3">
      <c r="A4"/>
      <c r="B4"/>
      <c r="C4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2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1" customFormat="1" ht="24" customHeight="1" x14ac:dyDescent="0.25">
      <c r="A5"/>
      <c r="B5"/>
      <c r="C5"/>
      <c r="D5" s="27" t="s">
        <v>2</v>
      </c>
      <c r="E5" s="28" t="s">
        <v>0</v>
      </c>
      <c r="F5" s="263" t="s">
        <v>26</v>
      </c>
      <c r="G5" s="264"/>
      <c r="H5" s="264"/>
      <c r="I5" s="199"/>
      <c r="J5" s="250" t="s">
        <v>15</v>
      </c>
      <c r="K5" s="267" t="s">
        <v>14</v>
      </c>
      <c r="L5" s="268"/>
      <c r="M5" s="267" t="s">
        <v>11</v>
      </c>
      <c r="N5" s="268"/>
      <c r="O5" s="29" t="s">
        <v>7</v>
      </c>
      <c r="P5" s="29"/>
      <c r="Q5" s="29"/>
      <c r="R5" s="30"/>
      <c r="S5" s="252" t="s">
        <v>10</v>
      </c>
      <c r="V5"/>
      <c r="W5"/>
      <c r="X5"/>
      <c r="Y5"/>
      <c r="Z5"/>
      <c r="AA5"/>
      <c r="AB5"/>
      <c r="AC5"/>
      <c r="AD5"/>
      <c r="AE5"/>
      <c r="AF5"/>
      <c r="AG5" s="109" t="s">
        <v>76</v>
      </c>
      <c r="AH5" s="105"/>
      <c r="AI5" s="105"/>
    </row>
    <row r="6" spans="1:35" ht="38.25" customHeight="1" x14ac:dyDescent="0.25">
      <c r="D6" s="227" t="str">
        <f ca="1">TEXT(NOW(),"hh")&amp;"H"</f>
        <v>23H</v>
      </c>
      <c r="E6" s="237" t="str">
        <f ca="1">"Data: "&amp;TEXT(TODAY(),"dd/mm")&amp;" - "&amp;IF(AND(NOW()-TODAY()&gt;=TIME(3,0,0),NOW()-TODAY()&lt;TIME(11,0,0)),"Turno A",IF(AND(NOW()-TODAY()&gt;=TIME(11,0,0),NOW()-TODAY()&lt;TIME(19,0,0)),"Turno B","Turno C"))</f>
        <v>Data: 10/07 - Turno C</v>
      </c>
      <c r="F6" s="265"/>
      <c r="G6" s="266"/>
      <c r="H6" s="266"/>
      <c r="I6" s="201"/>
      <c r="J6" s="251"/>
      <c r="K6" s="246" t="s">
        <v>13</v>
      </c>
      <c r="L6" s="247"/>
      <c r="M6" s="248" t="s">
        <v>6</v>
      </c>
      <c r="N6" s="249"/>
      <c r="O6" s="6" t="s">
        <v>9</v>
      </c>
      <c r="P6" s="6"/>
      <c r="Q6" s="6" t="s">
        <v>8</v>
      </c>
      <c r="R6" s="24"/>
      <c r="S6" s="25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6"/>
      <c r="AH6" s="106"/>
      <c r="AI6" s="106"/>
    </row>
    <row r="7" spans="1:35" s="1" customFormat="1" ht="30" x14ac:dyDescent="0.25">
      <c r="A7"/>
      <c r="B7"/>
      <c r="C7"/>
      <c r="D7" s="269" t="s">
        <v>4</v>
      </c>
      <c r="E7" s="270"/>
      <c r="F7" s="11" t="s">
        <v>1</v>
      </c>
      <c r="G7" s="11" t="s">
        <v>17</v>
      </c>
      <c r="H7" s="11" t="s">
        <v>3</v>
      </c>
      <c r="I7" s="11" t="s">
        <v>5</v>
      </c>
      <c r="J7" s="11" t="s">
        <v>12</v>
      </c>
      <c r="K7" s="11" t="s">
        <v>0</v>
      </c>
      <c r="L7" s="11" t="s">
        <v>2</v>
      </c>
      <c r="M7" s="11" t="s">
        <v>0</v>
      </c>
      <c r="N7" s="11" t="s">
        <v>2</v>
      </c>
      <c r="O7" s="11" t="s">
        <v>0</v>
      </c>
      <c r="P7" s="11" t="s">
        <v>2</v>
      </c>
      <c r="Q7" s="11" t="s">
        <v>0</v>
      </c>
      <c r="R7" s="15" t="s">
        <v>2</v>
      </c>
      <c r="S7" s="22" t="s">
        <v>20</v>
      </c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6"/>
      <c r="AH7" s="106"/>
      <c r="AI7" s="106"/>
    </row>
    <row r="8" spans="1:35" s="1" customFormat="1" ht="15.75" hidden="1" customHeight="1" x14ac:dyDescent="0.25">
      <c r="A8"/>
      <c r="B8"/>
      <c r="C8"/>
      <c r="D8" s="233" t="s">
        <v>98</v>
      </c>
      <c r="E8" s="234"/>
      <c r="F8" s="135">
        <v>1527</v>
      </c>
      <c r="G8" s="135"/>
      <c r="H8" s="187" t="s">
        <v>105</v>
      </c>
      <c r="I8" s="188"/>
      <c r="J8" s="122" t="str">
        <f t="shared" ref="J8" ca="1" si="0">IF(K8="","",IF(OR(H8="P",H8="D"),INT(NOW()-(K8+L8))&amp;"d "&amp;TEXT(NOW()-(K8+L8),"hh:mm"),""))</f>
        <v/>
      </c>
      <c r="K8" s="57"/>
      <c r="L8" s="78"/>
      <c r="M8" s="67"/>
      <c r="N8" s="213"/>
      <c r="O8" s="190"/>
      <c r="P8" s="191"/>
      <c r="Q8" s="189"/>
      <c r="R8" s="192"/>
      <c r="S8" s="210" t="s">
        <v>100</v>
      </c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4" t="str">
        <f t="shared" ref="AG8:AG18" ca="1" si="1">IF(M8="","",IF(N8="","⚠️ FALTA PREVISÃO",IF(NOW()&gt;M8+N8,"🔴 VENCIDA",IF((M8+N8)-NOW()&lt;1/24,"🟡 VENCE EM MENOS DE 1H","🟢 NO PRAZO"))))</f>
        <v/>
      </c>
      <c r="AH8" s="106"/>
      <c r="AI8" s="106"/>
    </row>
    <row r="9" spans="1:35" s="35" customFormat="1" ht="18.75" x14ac:dyDescent="0.3">
      <c r="D9" s="271" t="s">
        <v>1</v>
      </c>
      <c r="E9" s="272"/>
      <c r="F9" s="135">
        <v>1528</v>
      </c>
      <c r="G9" s="135" t="s">
        <v>92</v>
      </c>
      <c r="H9" s="235" t="s">
        <v>19</v>
      </c>
      <c r="I9" s="158"/>
      <c r="J9" s="122" t="str">
        <f t="shared" ref="J9:J11" ca="1" si="2">IF(K9="","",IF(OR(H9="P",H9="D"),INT(NOW()-(K9+L9))&amp;"d "&amp;TEXT(NOW()-(K9+L9),"hh:mm"),""))</f>
        <v>31d 12:33</v>
      </c>
      <c r="K9" s="154">
        <v>46182</v>
      </c>
      <c r="L9" s="155">
        <v>0.45763888888888887</v>
      </c>
      <c r="M9" s="281" t="s">
        <v>95</v>
      </c>
      <c r="N9" s="282"/>
      <c r="O9" s="142"/>
      <c r="P9" s="143"/>
      <c r="Q9" s="144"/>
      <c r="R9" s="145"/>
      <c r="S9" s="207" t="s">
        <v>102</v>
      </c>
      <c r="T9" s="36"/>
      <c r="U9" s="36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4" t="str">
        <f t="shared" ca="1" si="1"/>
        <v>⚠️ FALTA PREVISÃO</v>
      </c>
      <c r="AH9" s="104"/>
      <c r="AI9" s="107"/>
    </row>
    <row r="10" spans="1:35" s="35" customFormat="1" ht="15" customHeight="1" x14ac:dyDescent="0.25">
      <c r="D10" s="290" t="s">
        <v>108</v>
      </c>
      <c r="E10" s="291"/>
      <c r="F10" s="135">
        <v>1529</v>
      </c>
      <c r="G10" s="135" t="s">
        <v>91</v>
      </c>
      <c r="H10" s="236" t="s">
        <v>19</v>
      </c>
      <c r="I10" s="39"/>
      <c r="J10" s="122" t="str">
        <f t="shared" ca="1" si="2"/>
        <v>0d 06:53</v>
      </c>
      <c r="K10" s="226">
        <v>46213</v>
      </c>
      <c r="L10" s="78">
        <v>0.69374999999999998</v>
      </c>
      <c r="M10" s="281" t="s">
        <v>95</v>
      </c>
      <c r="N10" s="282"/>
      <c r="O10" s="190"/>
      <c r="P10" s="191"/>
      <c r="Q10" s="189"/>
      <c r="R10" s="192"/>
      <c r="S10" s="205" t="s">
        <v>126</v>
      </c>
      <c r="T10" s="204"/>
      <c r="U10" s="36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4" t="str">
        <f t="shared" ca="1" si="1"/>
        <v>⚠️ FALTA PREVISÃO</v>
      </c>
      <c r="AH10" s="104"/>
      <c r="AI10" s="107"/>
    </row>
    <row r="11" spans="1:35" s="35" customFormat="1" ht="15" customHeight="1" x14ac:dyDescent="0.25">
      <c r="D11" s="290" t="s">
        <v>108</v>
      </c>
      <c r="E11" s="291"/>
      <c r="F11" s="135">
        <v>1530</v>
      </c>
      <c r="G11" s="135" t="s">
        <v>88</v>
      </c>
      <c r="H11" s="236" t="s">
        <v>19</v>
      </c>
      <c r="I11" s="39"/>
      <c r="J11" s="122" t="str">
        <f t="shared" ca="1" si="2"/>
        <v>0d 01:28</v>
      </c>
      <c r="K11" s="226">
        <v>46213</v>
      </c>
      <c r="L11" s="78">
        <v>0.9194444444444444</v>
      </c>
      <c r="M11" s="281" t="s">
        <v>95</v>
      </c>
      <c r="N11" s="282"/>
      <c r="O11" s="190"/>
      <c r="P11" s="191"/>
      <c r="Q11" s="189"/>
      <c r="R11" s="192"/>
      <c r="S11" s="205" t="s">
        <v>126</v>
      </c>
      <c r="V11" s="103"/>
      <c r="W11" s="103"/>
      <c r="X11" s="103" t="s">
        <v>109</v>
      </c>
      <c r="Y11" s="223">
        <v>0</v>
      </c>
      <c r="Z11" s="103"/>
      <c r="AA11" s="103" t="s">
        <v>109</v>
      </c>
      <c r="AB11" s="223">
        <v>0</v>
      </c>
      <c r="AC11" s="103">
        <v>14</v>
      </c>
      <c r="AD11" s="103">
        <v>1</v>
      </c>
      <c r="AE11" s="103" t="s">
        <v>110</v>
      </c>
      <c r="AF11" s="103">
        <v>0</v>
      </c>
      <c r="AG11" s="104" t="str">
        <f t="shared" ca="1" si="1"/>
        <v>⚠️ FALTA PREVISÃO</v>
      </c>
      <c r="AH11" s="106"/>
      <c r="AI11" s="106"/>
    </row>
    <row r="12" spans="1:35" s="35" customFormat="1" ht="15.75" customHeight="1" x14ac:dyDescent="0.25">
      <c r="D12" s="290" t="s">
        <v>108</v>
      </c>
      <c r="E12" s="291"/>
      <c r="F12" s="135">
        <v>1531</v>
      </c>
      <c r="G12" s="135" t="s">
        <v>89</v>
      </c>
      <c r="H12" s="236" t="s">
        <v>18</v>
      </c>
      <c r="I12" s="39"/>
      <c r="J12" s="122" t="str">
        <f t="shared" ref="J12" ca="1" si="3">IF(K12="","",IF(OR(H12="P",H12="D"),INT(NOW()-(K12+L12))&amp;"d "&amp;TEXT(NOW()-(K12+L12),"hh:mm"),""))</f>
        <v/>
      </c>
      <c r="K12" s="226"/>
      <c r="L12" s="78"/>
      <c r="M12" s="226"/>
      <c r="N12" s="213"/>
      <c r="O12" s="190"/>
      <c r="P12" s="191"/>
      <c r="Q12" s="189"/>
      <c r="R12" s="192"/>
      <c r="S12" s="205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4" t="str">
        <f t="shared" ca="1" si="1"/>
        <v/>
      </c>
      <c r="AH12" s="106"/>
      <c r="AI12" s="106"/>
    </row>
    <row r="13" spans="1:35" s="35" customFormat="1" ht="15.75" customHeight="1" x14ac:dyDescent="0.25">
      <c r="D13" s="279"/>
      <c r="E13" s="280"/>
      <c r="F13" s="135">
        <v>164</v>
      </c>
      <c r="G13" s="135" t="s">
        <v>93</v>
      </c>
      <c r="H13" s="236" t="s">
        <v>18</v>
      </c>
      <c r="I13" s="188"/>
      <c r="J13" s="122" t="str">
        <f t="shared" ref="J13:J17" ca="1" si="4">IF(K13="","",IF(OR(H13="P",H13="D"),INT(NOW()-(K13+L13))&amp;"d "&amp;TEXT(NOW()-(K13+L13),"hh:mm"),""))</f>
        <v/>
      </c>
      <c r="K13" s="226"/>
      <c r="L13" s="78"/>
      <c r="M13" s="67"/>
      <c r="N13" s="213"/>
      <c r="O13" s="190"/>
      <c r="P13" s="191"/>
      <c r="Q13" s="189"/>
      <c r="R13" s="192"/>
      <c r="S13" s="205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4" t="str">
        <f t="shared" ca="1" si="1"/>
        <v/>
      </c>
      <c r="AH13" s="106"/>
      <c r="AI13" s="106"/>
    </row>
    <row r="14" spans="1:35" s="35" customFormat="1" ht="18.75" hidden="1" customHeight="1" x14ac:dyDescent="0.3">
      <c r="D14" s="231" t="s">
        <v>28</v>
      </c>
      <c r="E14" s="232"/>
      <c r="F14" s="135">
        <v>1532</v>
      </c>
      <c r="G14" s="185"/>
      <c r="H14" s="187" t="s">
        <v>16</v>
      </c>
      <c r="I14" s="158"/>
      <c r="J14" s="122" t="str">
        <f t="shared" ca="1" si="4"/>
        <v/>
      </c>
      <c r="K14" s="154"/>
      <c r="L14" s="78"/>
      <c r="M14" s="154"/>
      <c r="N14" s="155" t="s">
        <v>21</v>
      </c>
      <c r="O14" s="142"/>
      <c r="P14" s="143"/>
      <c r="Q14" s="144"/>
      <c r="R14" s="145"/>
      <c r="S14" s="206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4" t="str">
        <f t="shared" ca="1" si="1"/>
        <v/>
      </c>
      <c r="AH14" s="106"/>
      <c r="AI14" s="106"/>
    </row>
    <row r="15" spans="1:35" s="35" customFormat="1" ht="18" customHeight="1" x14ac:dyDescent="0.25">
      <c r="D15" s="279"/>
      <c r="E15" s="280"/>
      <c r="F15" s="225"/>
      <c r="G15" s="135"/>
      <c r="H15" s="159"/>
      <c r="I15" s="171"/>
      <c r="J15" s="122" t="str">
        <f t="shared" ca="1" si="4"/>
        <v/>
      </c>
      <c r="K15" s="172"/>
      <c r="L15" s="78"/>
      <c r="M15" s="154"/>
      <c r="N15" s="155"/>
      <c r="O15" s="217"/>
      <c r="P15" s="218"/>
      <c r="Q15" s="219"/>
      <c r="R15" s="218"/>
      <c r="S15" s="206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4" t="str">
        <f t="shared" ca="1" si="1"/>
        <v/>
      </c>
      <c r="AH15" s="106"/>
      <c r="AI15" s="106"/>
    </row>
    <row r="16" spans="1:35" ht="16.5" customHeight="1" x14ac:dyDescent="0.25">
      <c r="D16" s="275" t="s">
        <v>119</v>
      </c>
      <c r="E16" s="276"/>
      <c r="F16" s="157"/>
      <c r="G16" s="168"/>
      <c r="H16" s="159"/>
      <c r="I16" s="159"/>
      <c r="J16" s="122" t="str">
        <f t="shared" ca="1" si="4"/>
        <v/>
      </c>
      <c r="K16" s="42"/>
      <c r="L16" s="78"/>
      <c r="M16" s="67"/>
      <c r="N16" s="68"/>
      <c r="O16" s="169"/>
      <c r="P16" s="165"/>
      <c r="Q16" s="166"/>
      <c r="R16" s="167"/>
      <c r="S16" s="205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4" t="str">
        <f t="shared" ca="1" si="1"/>
        <v/>
      </c>
      <c r="AH16" s="106"/>
      <c r="AI16" s="107"/>
    </row>
    <row r="17" spans="1:35" ht="18" customHeight="1" x14ac:dyDescent="0.25">
      <c r="D17" s="277" t="s">
        <v>64</v>
      </c>
      <c r="E17" s="278"/>
      <c r="F17" s="170"/>
      <c r="G17" s="135"/>
      <c r="H17" s="171"/>
      <c r="I17" s="171"/>
      <c r="J17" s="122" t="str">
        <f t="shared" ca="1" si="4"/>
        <v/>
      </c>
      <c r="K17" s="172"/>
      <c r="L17" s="173"/>
      <c r="M17" s="154"/>
      <c r="N17" s="155"/>
      <c r="O17" s="160"/>
      <c r="P17" s="161"/>
      <c r="Q17" s="162"/>
      <c r="R17" s="163"/>
      <c r="S17" s="207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4" t="str">
        <f t="shared" ca="1" si="1"/>
        <v/>
      </c>
      <c r="AH17" s="107"/>
      <c r="AI17" s="107"/>
    </row>
    <row r="18" spans="1:35" ht="18.75" customHeight="1" x14ac:dyDescent="0.25">
      <c r="D18" s="277" t="s">
        <v>120</v>
      </c>
      <c r="E18" s="278"/>
      <c r="F18" s="174"/>
      <c r="G18" s="175"/>
      <c r="H18" s="176"/>
      <c r="I18" s="177"/>
      <c r="J18" s="178" t="str">
        <f t="shared" ref="J18" ca="1" si="5">IF(K18="","",IF(OR(H18="P",H18="D"),INT(NOW()-(K18+L18))&amp;"d "&amp;TEXT(NOW()-(K18+L18),"hh:mm"),""))</f>
        <v/>
      </c>
      <c r="K18" s="179"/>
      <c r="L18" s="180"/>
      <c r="M18" s="179"/>
      <c r="N18" s="214"/>
      <c r="O18" s="181"/>
      <c r="P18" s="182"/>
      <c r="Q18" s="183"/>
      <c r="R18" s="184"/>
      <c r="S18" s="207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4" t="str">
        <f t="shared" ca="1" si="1"/>
        <v/>
      </c>
      <c r="AH18" s="104"/>
      <c r="AI18" s="107"/>
    </row>
    <row r="19" spans="1:35" ht="18" customHeight="1" x14ac:dyDescent="0.3">
      <c r="D19" s="273" t="str">
        <f ca="1">"LÍDER DO TURNO: "&amp;IF(AND(HOUR(NOW())&gt;=3,HOUR(NOW())&lt;11),"WEBERT REIS",
IF(AND(HOUR(NOW())&gt;=11,HOUR(NOW())&lt;19),"LEONARDO",
"JHONATAN"))</f>
        <v>LÍDER DO TURNO: JHONATAN</v>
      </c>
      <c r="E19" s="274"/>
      <c r="F19" s="229"/>
      <c r="G19" s="230"/>
      <c r="H19" s="121"/>
      <c r="I19" s="17" t="e">
        <f>SUMIFS(#REF!,#REF!,"R")</f>
        <v>#REF!</v>
      </c>
      <c r="J19" s="292" t="s">
        <v>73</v>
      </c>
      <c r="K19" s="293"/>
      <c r="L19" s="294"/>
      <c r="M19" s="283">
        <f>COUNTIFS(H8:I18,"R")</f>
        <v>2</v>
      </c>
      <c r="N19" s="284"/>
      <c r="O19" s="18"/>
      <c r="P19" s="18"/>
      <c r="Q19" s="18"/>
      <c r="R19" s="18"/>
      <c r="S19" s="136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108"/>
      <c r="AH19" s="108"/>
      <c r="AI19" s="108"/>
    </row>
    <row r="20" spans="1:35" ht="19.5" customHeight="1" thickBot="1" x14ac:dyDescent="0.3">
      <c r="D20" s="287" t="s">
        <v>74</v>
      </c>
      <c r="E20" s="288"/>
      <c r="F20" s="95">
        <f>COUNTA(F8:F18)+COUNTA(G8:G18)</f>
        <v>12</v>
      </c>
      <c r="G20" s="96" t="str">
        <f>"EFICIÊNCIA DA FRENTE: "&amp;TEXT(COUNTIF(H8:H18,"R")/COUNT(F8:F18),"0%")</f>
        <v>EFICIÊNCIA DA FRENTE: 29%</v>
      </c>
      <c r="H20" s="95"/>
      <c r="I20" s="20" t="e">
        <f>I19</f>
        <v>#REF!</v>
      </c>
      <c r="J20" s="295" t="s">
        <v>24</v>
      </c>
      <c r="K20" s="296"/>
      <c r="L20" s="297"/>
      <c r="M20" s="285">
        <f>COUNTIFS(H8:H18,"p")</f>
        <v>3</v>
      </c>
      <c r="N20" s="286"/>
      <c r="O20" s="21"/>
      <c r="P20" s="21"/>
      <c r="Q20" s="21"/>
      <c r="R20" s="21"/>
      <c r="S20" s="128" t="str">
        <f>"DISPONIBILIDADE MECÂNICA: "&amp;TEXT((COUNTIF(H8:H18,"D")+COUNTIF(H8:H18,"R"))/COUNTA(H8:H18),"0%")</f>
        <v>DISPONIBILIDADE MECÂNICA: 43%</v>
      </c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5"/>
      <c r="AH20" s="5"/>
      <c r="AI20" s="108"/>
    </row>
    <row r="21" spans="1:35" s="1" customFormat="1" ht="18.75" customHeight="1" x14ac:dyDescent="0.25">
      <c r="A21"/>
      <c r="B21"/>
      <c r="C21"/>
      <c r="D21" s="2"/>
      <c r="E21" s="2"/>
      <c r="G21" s="134" t="str">
        <f>"EFICIÊNCIA PREVISTA: "&amp;TEXT((COUNTIF(H8:H14,"R")+COUNT(N8:N18))/(COUNT(F8:F14)),"0%")</f>
        <v>EFICIÊNCIA PREVISTA: 29%</v>
      </c>
      <c r="N21" s="2"/>
      <c r="S21" s="3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s="1" customFormat="1" ht="18.75" customHeight="1" x14ac:dyDescent="0.25">
      <c r="A22"/>
      <c r="B22"/>
      <c r="C22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2"/>
      <c r="S22" s="3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ht="14.25" customHeight="1" x14ac:dyDescent="0.25">
      <c r="G23" s="289" t="str" cm="1">
        <f t="array" ref="G23">IF(SUM(--(COUNTIF(F8:F18,F8:F18)&gt;1))&gt;0,"⚠ EXISTEM FROTAS DUPLICADAS","✓ SEM DUPLICIDADES")</f>
        <v>✓ SEM DUPLICIDADES</v>
      </c>
    </row>
    <row r="24" spans="1:35" x14ac:dyDescent="0.25">
      <c r="G24" s="289"/>
    </row>
    <row r="25" spans="1:35" ht="18.75" customHeight="1" x14ac:dyDescent="0.25">
      <c r="E25" s="102"/>
      <c r="F25" s="102"/>
      <c r="G25" s="289"/>
      <c r="H25" s="102"/>
      <c r="L25"/>
    </row>
    <row r="26" spans="1:35" ht="18.75" customHeight="1" x14ac:dyDescent="0.25">
      <c r="G26" s="110"/>
    </row>
  </sheetData>
  <dataConsolidate link="1"/>
  <mergeCells count="28">
    <mergeCell ref="M9:N9"/>
    <mergeCell ref="M19:N19"/>
    <mergeCell ref="M20:N20"/>
    <mergeCell ref="D20:E20"/>
    <mergeCell ref="G23:G25"/>
    <mergeCell ref="D10:E10"/>
    <mergeCell ref="D11:E11"/>
    <mergeCell ref="D12:E12"/>
    <mergeCell ref="J19:L19"/>
    <mergeCell ref="J20:L20"/>
    <mergeCell ref="M10:N10"/>
    <mergeCell ref="M11:N11"/>
    <mergeCell ref="D7:E7"/>
    <mergeCell ref="D9:E9"/>
    <mergeCell ref="D19:E19"/>
    <mergeCell ref="D16:E16"/>
    <mergeCell ref="D17:E17"/>
    <mergeCell ref="D18:E18"/>
    <mergeCell ref="D13:E13"/>
    <mergeCell ref="D15:E15"/>
    <mergeCell ref="K6:L6"/>
    <mergeCell ref="M6:N6"/>
    <mergeCell ref="J5:J6"/>
    <mergeCell ref="S5:S6"/>
    <mergeCell ref="D2:S4"/>
    <mergeCell ref="F5:H6"/>
    <mergeCell ref="K5:L5"/>
    <mergeCell ref="M5:N5"/>
  </mergeCells>
  <phoneticPr fontId="14" type="noConversion"/>
  <conditionalFormatting sqref="H17:H18 H16:I16 H9">
    <cfRule type="cellIs" dxfId="469" priority="466" operator="equal">
      <formula>"R"</formula>
    </cfRule>
    <cfRule type="cellIs" dxfId="468" priority="467" operator="equal">
      <formula>"P"</formula>
    </cfRule>
  </conditionalFormatting>
  <conditionalFormatting sqref="M21 M23:M1048576 L9">
    <cfRule type="containsText" dxfId="467" priority="465" operator="containsText" text="sem previsão">
      <formula>NOT(ISERROR(SEARCH("sem previsão",L9)))</formula>
    </cfRule>
  </conditionalFormatting>
  <conditionalFormatting sqref="H21 H17:H19 H16:I16 H23:H24 H26:H1048576 H9">
    <cfRule type="containsText" dxfId="466" priority="463" operator="containsText" text="D">
      <formula>NOT(ISERROR(SEARCH("D",H9)))</formula>
    </cfRule>
    <cfRule type="containsText" dxfId="465" priority="464" operator="containsText" text="OFF">
      <formula>NOT(ISERROR(SEARCH("OFF",H9)))</formula>
    </cfRule>
  </conditionalFormatting>
  <conditionalFormatting sqref="H19">
    <cfRule type="cellIs" dxfId="464" priority="461" operator="equal">
      <formula>"R"</formula>
    </cfRule>
    <cfRule type="cellIs" dxfId="463" priority="462" operator="equal">
      <formula>"P"</formula>
    </cfRule>
  </conditionalFormatting>
  <conditionalFormatting sqref="H20">
    <cfRule type="containsText" dxfId="462" priority="459" operator="containsText" text="D">
      <formula>NOT(ISERROR(SEARCH("D",H20)))</formula>
    </cfRule>
    <cfRule type="containsText" dxfId="461" priority="460" operator="containsText" text="OFF">
      <formula>NOT(ISERROR(SEARCH("OFF",H20)))</formula>
    </cfRule>
  </conditionalFormatting>
  <conditionalFormatting sqref="I19">
    <cfRule type="cellIs" dxfId="460" priority="457" operator="lessThan">
      <formula>E19</formula>
    </cfRule>
    <cfRule type="cellIs" dxfId="459" priority="458" operator="greaterThan">
      <formula>E19</formula>
    </cfRule>
  </conditionalFormatting>
  <conditionalFormatting sqref="P20">
    <cfRule type="containsText" dxfId="458" priority="456" operator="containsText" text="sem previsão">
      <formula>NOT(ISERROR(SEARCH("sem previsão",P20)))</formula>
    </cfRule>
  </conditionalFormatting>
  <conditionalFormatting sqref="H17">
    <cfRule type="cellIs" dxfId="457" priority="454" operator="equal">
      <formula>"R"</formula>
    </cfRule>
    <cfRule type="cellIs" dxfId="456" priority="455" operator="equal">
      <formula>"P"</formula>
    </cfRule>
  </conditionalFormatting>
  <conditionalFormatting sqref="H17">
    <cfRule type="cellIs" dxfId="455" priority="452" operator="equal">
      <formula>"R"</formula>
    </cfRule>
    <cfRule type="cellIs" dxfId="454" priority="453" operator="equal">
      <formula>"P"</formula>
    </cfRule>
  </conditionalFormatting>
  <conditionalFormatting sqref="H17">
    <cfRule type="cellIs" dxfId="453" priority="450" operator="equal">
      <formula>"R"</formula>
    </cfRule>
    <cfRule type="cellIs" dxfId="452" priority="451" operator="equal">
      <formula>"P"</formula>
    </cfRule>
  </conditionalFormatting>
  <conditionalFormatting sqref="H17">
    <cfRule type="cellIs" dxfId="451" priority="448" operator="equal">
      <formula>"R"</formula>
    </cfRule>
    <cfRule type="cellIs" dxfId="450" priority="449" operator="equal">
      <formula>"P"</formula>
    </cfRule>
  </conditionalFormatting>
  <conditionalFormatting sqref="H17">
    <cfRule type="cellIs" dxfId="449" priority="446" operator="equal">
      <formula>"R"</formula>
    </cfRule>
    <cfRule type="cellIs" dxfId="448" priority="447" operator="equal">
      <formula>"P"</formula>
    </cfRule>
  </conditionalFormatting>
  <conditionalFormatting sqref="H17">
    <cfRule type="cellIs" dxfId="447" priority="444" operator="equal">
      <formula>"R"</formula>
    </cfRule>
    <cfRule type="cellIs" dxfId="446" priority="445" operator="equal">
      <formula>"P"</formula>
    </cfRule>
  </conditionalFormatting>
  <conditionalFormatting sqref="H17">
    <cfRule type="cellIs" dxfId="445" priority="432" operator="equal">
      <formula>"R"</formula>
    </cfRule>
    <cfRule type="cellIs" dxfId="444" priority="433" operator="equal">
      <formula>"P"</formula>
    </cfRule>
  </conditionalFormatting>
  <conditionalFormatting sqref="H17">
    <cfRule type="cellIs" dxfId="443" priority="438" operator="equal">
      <formula>"R"</formula>
    </cfRule>
    <cfRule type="cellIs" dxfId="442" priority="439" operator="equal">
      <formula>"P"</formula>
    </cfRule>
  </conditionalFormatting>
  <conditionalFormatting sqref="H17">
    <cfRule type="cellIs" dxfId="441" priority="436" operator="equal">
      <formula>"R"</formula>
    </cfRule>
    <cfRule type="cellIs" dxfId="440" priority="437" operator="equal">
      <formula>"P"</formula>
    </cfRule>
  </conditionalFormatting>
  <conditionalFormatting sqref="H17">
    <cfRule type="cellIs" dxfId="439" priority="440" operator="equal">
      <formula>"R"</formula>
    </cfRule>
    <cfRule type="cellIs" dxfId="438" priority="441" operator="equal">
      <formula>"P"</formula>
    </cfRule>
  </conditionalFormatting>
  <conditionalFormatting sqref="H17">
    <cfRule type="cellIs" dxfId="437" priority="434" operator="equal">
      <formula>"R"</formula>
    </cfRule>
    <cfRule type="cellIs" dxfId="436" priority="435" operator="equal">
      <formula>"P"</formula>
    </cfRule>
  </conditionalFormatting>
  <conditionalFormatting sqref="H17">
    <cfRule type="cellIs" dxfId="435" priority="442" operator="equal">
      <formula>"R"</formula>
    </cfRule>
    <cfRule type="cellIs" dxfId="434" priority="443" operator="equal">
      <formula>"P"</formula>
    </cfRule>
  </conditionalFormatting>
  <conditionalFormatting sqref="H17">
    <cfRule type="cellIs" dxfId="433" priority="430" operator="equal">
      <formula>"R"</formula>
    </cfRule>
    <cfRule type="cellIs" dxfId="432" priority="431" operator="equal">
      <formula>"P"</formula>
    </cfRule>
  </conditionalFormatting>
  <conditionalFormatting sqref="H17">
    <cfRule type="cellIs" dxfId="431" priority="428" operator="equal">
      <formula>"R"</formula>
    </cfRule>
    <cfRule type="cellIs" dxfId="430" priority="429" operator="equal">
      <formula>"P"</formula>
    </cfRule>
  </conditionalFormatting>
  <conditionalFormatting sqref="H17">
    <cfRule type="cellIs" dxfId="429" priority="426" operator="equal">
      <formula>"R"</formula>
    </cfRule>
    <cfRule type="cellIs" dxfId="428" priority="427" operator="equal">
      <formula>"P"</formula>
    </cfRule>
  </conditionalFormatting>
  <conditionalFormatting sqref="H17">
    <cfRule type="cellIs" dxfId="427" priority="424" operator="equal">
      <formula>"R"</formula>
    </cfRule>
    <cfRule type="cellIs" dxfId="426" priority="425" operator="equal">
      <formula>"P"</formula>
    </cfRule>
  </conditionalFormatting>
  <conditionalFormatting sqref="H17">
    <cfRule type="cellIs" dxfId="425" priority="422" operator="equal">
      <formula>"R"</formula>
    </cfRule>
    <cfRule type="cellIs" dxfId="424" priority="423" operator="equal">
      <formula>"P"</formula>
    </cfRule>
  </conditionalFormatting>
  <conditionalFormatting sqref="H17">
    <cfRule type="cellIs" dxfId="423" priority="420" operator="equal">
      <formula>"R"</formula>
    </cfRule>
    <cfRule type="cellIs" dxfId="422" priority="421" operator="equal">
      <formula>"P"</formula>
    </cfRule>
  </conditionalFormatting>
  <conditionalFormatting sqref="H17">
    <cfRule type="cellIs" dxfId="421" priority="418" operator="equal">
      <formula>"R"</formula>
    </cfRule>
    <cfRule type="cellIs" dxfId="420" priority="419" operator="equal">
      <formula>"P"</formula>
    </cfRule>
  </conditionalFormatting>
  <conditionalFormatting sqref="H17">
    <cfRule type="cellIs" dxfId="419" priority="416" operator="equal">
      <formula>"R"</formula>
    </cfRule>
    <cfRule type="cellIs" dxfId="418" priority="417" operator="equal">
      <formula>"P"</formula>
    </cfRule>
  </conditionalFormatting>
  <conditionalFormatting sqref="H17">
    <cfRule type="cellIs" dxfId="417" priority="414" operator="equal">
      <formula>"R"</formula>
    </cfRule>
    <cfRule type="cellIs" dxfId="416" priority="415" operator="equal">
      <formula>"P"</formula>
    </cfRule>
  </conditionalFormatting>
  <conditionalFormatting sqref="H17">
    <cfRule type="cellIs" dxfId="415" priority="412" operator="equal">
      <formula>"R"</formula>
    </cfRule>
    <cfRule type="cellIs" dxfId="414" priority="413" operator="equal">
      <formula>"P"</formula>
    </cfRule>
  </conditionalFormatting>
  <conditionalFormatting sqref="H17">
    <cfRule type="cellIs" dxfId="413" priority="410" operator="equal">
      <formula>"R"</formula>
    </cfRule>
    <cfRule type="cellIs" dxfId="412" priority="411" operator="equal">
      <formula>"P"</formula>
    </cfRule>
  </conditionalFormatting>
  <conditionalFormatting sqref="H17">
    <cfRule type="containsText" dxfId="411" priority="408" operator="containsText" text="D">
      <formula>NOT(ISERROR(SEARCH("D",H17)))</formula>
    </cfRule>
    <cfRule type="containsText" dxfId="410" priority="409" operator="containsText" text="OFF">
      <formula>NOT(ISERROR(SEARCH("OFF",H17)))</formula>
    </cfRule>
  </conditionalFormatting>
  <conditionalFormatting sqref="O17">
    <cfRule type="containsText" dxfId="409" priority="407" operator="containsText" text="sem previsão">
      <formula>NOT(ISERROR(SEARCH("sem previsão",O17)))</formula>
    </cfRule>
  </conditionalFormatting>
  <conditionalFormatting sqref="H18">
    <cfRule type="containsText" dxfId="408" priority="405" operator="containsText" text="D">
      <formula>NOT(ISERROR(SEARCH("D",H18)))</formula>
    </cfRule>
    <cfRule type="containsText" dxfId="407" priority="406" operator="containsText" text="OFF">
      <formula>NOT(ISERROR(SEARCH("OFF",H18)))</formula>
    </cfRule>
  </conditionalFormatting>
  <conditionalFormatting sqref="H18">
    <cfRule type="cellIs" dxfId="406" priority="403" operator="equal">
      <formula>"R"</formula>
    </cfRule>
    <cfRule type="cellIs" dxfId="405" priority="404" operator="equal">
      <formula>"P"</formula>
    </cfRule>
  </conditionalFormatting>
  <conditionalFormatting sqref="K5">
    <cfRule type="containsText" dxfId="404" priority="400" operator="containsText" text="sem previsão">
      <formula>NOT(ISERROR(SEARCH("sem previsão",K5)))</formula>
    </cfRule>
  </conditionalFormatting>
  <conditionalFormatting sqref="K6">
    <cfRule type="containsText" dxfId="403" priority="399" operator="containsText" text="sem previsão">
      <formula>NOT(ISERROR(SEARCH("sem previsão",K6)))</formula>
    </cfRule>
  </conditionalFormatting>
  <conditionalFormatting sqref="M6">
    <cfRule type="containsText" dxfId="402" priority="398" operator="containsText" text="sem previsão">
      <formula>NOT(ISERROR(SEARCH("sem previsão",M6)))</formula>
    </cfRule>
  </conditionalFormatting>
  <conditionalFormatting sqref="M5">
    <cfRule type="containsText" dxfId="401" priority="397" operator="containsText" text="sem previsão">
      <formula>NOT(ISERROR(SEARCH("sem previsão",M5)))</formula>
    </cfRule>
  </conditionalFormatting>
  <conditionalFormatting sqref="M17">
    <cfRule type="containsText" dxfId="400" priority="393" operator="containsText" text="sem previsão">
      <formula>NOT(ISERROR(SEARCH("sem previsão",M17)))</formula>
    </cfRule>
  </conditionalFormatting>
  <conditionalFormatting sqref="M18">
    <cfRule type="containsText" dxfId="399" priority="392" operator="containsText" text="sem previsão">
      <formula>NOT(ISERROR(SEARCH("sem previsão",M18)))</formula>
    </cfRule>
  </conditionalFormatting>
  <conditionalFormatting sqref="H7">
    <cfRule type="containsText" dxfId="398" priority="390" operator="containsText" text="D">
      <formula>NOT(ISERROR(SEARCH("D",H7)))</formula>
    </cfRule>
    <cfRule type="containsText" dxfId="397" priority="391" operator="containsText" text="OFF">
      <formula>NOT(ISERROR(SEARCH("OFF",H7)))</formula>
    </cfRule>
  </conditionalFormatting>
  <conditionalFormatting sqref="M7">
    <cfRule type="containsText" dxfId="396" priority="389" operator="containsText" text="sem previsão">
      <formula>NOT(ISERROR(SEARCH("sem previsão",M7)))</formula>
    </cfRule>
  </conditionalFormatting>
  <conditionalFormatting sqref="K7">
    <cfRule type="containsText" dxfId="395" priority="388" operator="containsText" text="sem previsão">
      <formula>NOT(ISERROR(SEARCH("sem previsão",K7)))</formula>
    </cfRule>
  </conditionalFormatting>
  <conditionalFormatting sqref="M16">
    <cfRule type="containsText" dxfId="394" priority="386" operator="containsText" text="sem previsão">
      <formula>NOT(ISERROR(SEARCH("sem previsão",M16)))</formula>
    </cfRule>
  </conditionalFormatting>
  <conditionalFormatting sqref="G23:G25">
    <cfRule type="containsText" dxfId="393" priority="382" operator="containsText" text="EXISTEM FROTAS DUPLICADAS">
      <formula>NOT(ISERROR(SEARCH("EXISTEM FROTAS DUPLICADAS",G23)))</formula>
    </cfRule>
    <cfRule type="containsText" dxfId="392" priority="383" operator="containsText" text="SEM DUPLICIDADES">
      <formula>NOT(ISERROR(SEARCH("SEM DUPLICIDADES",G23)))</formula>
    </cfRule>
  </conditionalFormatting>
  <conditionalFormatting sqref="AG7:AG24">
    <cfRule type="containsText" dxfId="391" priority="381" operator="containsText" text="VENCIDA">
      <formula>NOT(ISERROR(SEARCH("VENCIDA",AG7)))</formula>
    </cfRule>
  </conditionalFormatting>
  <conditionalFormatting sqref="AG1:AG1048576">
    <cfRule type="containsText" dxfId="390" priority="368" operator="containsText" text="FALTA PREVISÃO">
      <formula>NOT(ISERROR(SEARCH("FALTA PREVISÃO",AG1)))</formula>
    </cfRule>
    <cfRule type="containsText" dxfId="389" priority="379" operator="containsText" text="NO PRAZO">
      <formula>NOT(ISERROR(SEARCH("NO PRAZO",AG1)))</formula>
    </cfRule>
    <cfRule type="containsText" dxfId="388" priority="380" operator="containsText" text="VENCE EM MENOS DE 1H">
      <formula>NOT(ISERROR(SEARCH("VENCE EM MENOS DE 1H",AG1)))</formula>
    </cfRule>
  </conditionalFormatting>
  <conditionalFormatting sqref="M14:M15">
    <cfRule type="containsText" dxfId="387" priority="349" operator="containsText" text="sem previsão">
      <formula>NOT(ISERROR(SEARCH("sem previsão",M14)))</formula>
    </cfRule>
  </conditionalFormatting>
  <conditionalFormatting sqref="I13">
    <cfRule type="cellIs" dxfId="386" priority="297" operator="equal">
      <formula>"R"</formula>
    </cfRule>
    <cfRule type="cellIs" dxfId="385" priority="298" operator="equal">
      <formula>"P"</formula>
    </cfRule>
  </conditionalFormatting>
  <conditionalFormatting sqref="I13">
    <cfRule type="containsText" dxfId="384" priority="295" operator="containsText" text="D">
      <formula>NOT(ISERROR(SEARCH("D",I13)))</formula>
    </cfRule>
    <cfRule type="containsText" dxfId="383" priority="296" operator="containsText" text="OFF">
      <formula>NOT(ISERROR(SEARCH("OFF",I13)))</formula>
    </cfRule>
  </conditionalFormatting>
  <conditionalFormatting sqref="H10:H14">
    <cfRule type="containsText" dxfId="382" priority="224" operator="containsText" text="D">
      <formula>NOT(ISERROR(SEARCH("D",H10)))</formula>
    </cfRule>
    <cfRule type="containsText" dxfId="381" priority="225" operator="containsText" text="OFF">
      <formula>NOT(ISERROR(SEARCH("OFF",H10)))</formula>
    </cfRule>
  </conditionalFormatting>
  <conditionalFormatting sqref="H10:H14">
    <cfRule type="cellIs" dxfId="380" priority="222" operator="equal">
      <formula>"R"</formula>
    </cfRule>
    <cfRule type="cellIs" dxfId="379" priority="223" operator="equal">
      <formula>"P"</formula>
    </cfRule>
  </conditionalFormatting>
  <conditionalFormatting sqref="I8">
    <cfRule type="cellIs" dxfId="378" priority="144" operator="equal">
      <formula>"R"</formula>
    </cfRule>
    <cfRule type="cellIs" dxfId="377" priority="145" operator="equal">
      <formula>"P"</formula>
    </cfRule>
  </conditionalFormatting>
  <conditionalFormatting sqref="I8">
    <cfRule type="containsText" dxfId="376" priority="142" operator="containsText" text="D">
      <formula>NOT(ISERROR(SEARCH("D",I8)))</formula>
    </cfRule>
    <cfRule type="containsText" dxfId="375" priority="143" operator="containsText" text="OFF">
      <formula>NOT(ISERROR(SEARCH("OFF",I8)))</formula>
    </cfRule>
  </conditionalFormatting>
  <conditionalFormatting sqref="H8">
    <cfRule type="containsText" dxfId="374" priority="140" operator="containsText" text="D">
      <formula>NOT(ISERROR(SEARCH("D",H8)))</formula>
    </cfRule>
    <cfRule type="containsText" dxfId="373" priority="141" operator="containsText" text="OFF">
      <formula>NOT(ISERROR(SEARCH("OFF",H8)))</formula>
    </cfRule>
  </conditionalFormatting>
  <conditionalFormatting sqref="H8">
    <cfRule type="cellIs" dxfId="372" priority="138" operator="equal">
      <formula>"R"</formula>
    </cfRule>
    <cfRule type="cellIs" dxfId="371" priority="139" operator="equal">
      <formula>"P"</formula>
    </cfRule>
  </conditionalFormatting>
  <conditionalFormatting sqref="I10:I12">
    <cfRule type="cellIs" dxfId="370" priority="50" operator="equal">
      <formula>"R"</formula>
    </cfRule>
    <cfRule type="cellIs" dxfId="369" priority="51" operator="equal">
      <formula>"P"</formula>
    </cfRule>
  </conditionalFormatting>
  <conditionalFormatting sqref="I10:I12">
    <cfRule type="containsText" dxfId="368" priority="48" operator="containsText" text="D">
      <formula>NOT(ISERROR(SEARCH("D",I10)))</formula>
    </cfRule>
    <cfRule type="containsText" dxfId="367" priority="49" operator="containsText" text="OFF">
      <formula>NOT(ISERROR(SEARCH("OFF",I10)))</formula>
    </cfRule>
  </conditionalFormatting>
  <conditionalFormatting sqref="H15">
    <cfRule type="cellIs" dxfId="366" priority="32" operator="equal">
      <formula>"R"</formula>
    </cfRule>
    <cfRule type="cellIs" dxfId="365" priority="33" operator="equal">
      <formula>"P"</formula>
    </cfRule>
  </conditionalFormatting>
  <conditionalFormatting sqref="H15">
    <cfRule type="containsText" dxfId="364" priority="30" operator="containsText" text="D">
      <formula>NOT(ISERROR(SEARCH("D",H15)))</formula>
    </cfRule>
    <cfRule type="containsText" dxfId="363" priority="31" operator="containsText" text="OFF">
      <formula>NOT(ISERROR(SEARCH("OFF",H15)))</formula>
    </cfRule>
  </conditionalFormatting>
  <conditionalFormatting sqref="M9">
    <cfRule type="containsText" dxfId="362" priority="19" operator="containsText" text="SEM PREVISÃO">
      <formula>NOT(ISERROR(SEARCH("SEM PREVISÃO",M9)))</formula>
    </cfRule>
  </conditionalFormatting>
  <conditionalFormatting sqref="M10:M11">
    <cfRule type="containsText" dxfId="361" priority="1" operator="containsText" text="SEM PREVISÃO">
      <formula>NOT(ISERROR(SEARCH("SEM PREVISÃO",M10)))</formula>
    </cfRule>
  </conditionalFormatting>
  <dataValidations count="1">
    <dataValidation type="list" allowBlank="1" showInputMessage="1" showErrorMessage="1" sqref="H16:I16 H17:H18 H8:I8 H9:H15 I10:I13" xr:uid="{42F0D7EA-E59B-434B-B6B4-7A2A2B0162A9}">
      <formula1>"R,P,E,D"</formula1>
    </dataValidation>
  </dataValidations>
  <pageMargins left="0.511811024" right="0.511811024" top="0.78740157499999996" bottom="0.78740157499999996" header="0.31496062000000002" footer="0.31496062000000002"/>
  <pageSetup paperSize="9" scale="43" orientation="landscape" r:id="rId1"/>
  <colBreaks count="1" manualBreakCount="1">
    <brk id="21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7C68B-B411-4BA8-BA42-7AF612AAB900}">
  <sheetPr codeName="Planilha10">
    <tabColor theme="4" tint="-0.249977111117893"/>
    <pageSetUpPr fitToPage="1"/>
  </sheetPr>
  <dimension ref="A1:X28"/>
  <sheetViews>
    <sheetView showGridLines="0" topLeftCell="B1" zoomScale="80" zoomScaleNormal="80" workbookViewId="0">
      <selection activeCell="E34" sqref="E34"/>
    </sheetView>
  </sheetViews>
  <sheetFormatPr defaultRowHeight="15" x14ac:dyDescent="0.25"/>
  <cols>
    <col min="1" max="1" width="9.140625" style="123" hidden="1" customWidth="1"/>
    <col min="2" max="2" width="2.85546875" style="123" customWidth="1"/>
    <col min="3" max="3" width="3.42578125" style="123" customWidth="1"/>
    <col min="4" max="4" width="19.7109375" style="123" bestFit="1" customWidth="1"/>
    <col min="5" max="5" width="19.28515625" style="123" customWidth="1"/>
    <col min="6" max="6" width="16" style="124" customWidth="1"/>
    <col min="7" max="7" width="25.140625" style="124" bestFit="1" customWidth="1"/>
    <col min="8" max="9" width="3.5703125" style="124" customWidth="1"/>
    <col min="10" max="10" width="19.7109375" style="123" bestFit="1" customWidth="1"/>
    <col min="11" max="11" width="19.28515625" style="123" customWidth="1"/>
    <col min="12" max="12" width="16" style="124" customWidth="1"/>
    <col min="13" max="13" width="25.140625" style="124" bestFit="1" customWidth="1"/>
    <col min="14" max="14" width="10.5703125" style="123" customWidth="1"/>
    <col min="15" max="15" width="19.7109375" style="123" bestFit="1" customWidth="1"/>
    <col min="16" max="16" width="19.28515625" style="123" customWidth="1"/>
    <col min="17" max="17" width="16" style="124" customWidth="1"/>
    <col min="18" max="18" width="25.140625" style="124" bestFit="1" customWidth="1"/>
    <col min="19" max="19" width="15.28515625" style="123" customWidth="1"/>
    <col min="20" max="20" width="21.42578125" style="123" customWidth="1"/>
    <col min="21" max="21" width="18.42578125" style="123" customWidth="1"/>
    <col min="22" max="22" width="12.140625" style="123" bestFit="1" customWidth="1"/>
    <col min="23" max="23" width="9.140625" style="123"/>
    <col min="24" max="24" width="9.85546875" style="123" bestFit="1" customWidth="1"/>
    <col min="25" max="16384" width="9.140625" style="123"/>
  </cols>
  <sheetData>
    <row r="1" spans="1:24" ht="59.25" customHeight="1" thickBot="1" x14ac:dyDescent="0.3">
      <c r="O1" s="245"/>
      <c r="T1" s="125"/>
    </row>
    <row r="2" spans="1:24" s="124" customFormat="1" ht="10.5" customHeight="1" thickBot="1" x14ac:dyDescent="0.3">
      <c r="A2" s="123"/>
      <c r="B2" s="123"/>
      <c r="C2" s="123"/>
      <c r="D2" s="365" t="s">
        <v>25</v>
      </c>
      <c r="E2" s="366"/>
      <c r="F2" s="366"/>
      <c r="G2" s="367"/>
      <c r="J2" s="365" t="s">
        <v>25</v>
      </c>
      <c r="K2" s="366"/>
      <c r="L2" s="366"/>
      <c r="M2" s="367"/>
      <c r="N2" s="123"/>
      <c r="O2" s="365" t="s">
        <v>25</v>
      </c>
      <c r="P2" s="366"/>
      <c r="Q2" s="366"/>
      <c r="R2" s="367"/>
      <c r="S2" s="123"/>
      <c r="T2" s="123"/>
      <c r="U2" s="123"/>
      <c r="V2" s="123"/>
      <c r="W2" s="123"/>
      <c r="X2" s="123"/>
    </row>
    <row r="3" spans="1:24" s="124" customFormat="1" ht="44.25" customHeight="1" thickBot="1" x14ac:dyDescent="0.3">
      <c r="A3" s="123" t="s">
        <v>0</v>
      </c>
      <c r="B3" s="123"/>
      <c r="C3" s="123"/>
      <c r="D3" s="368"/>
      <c r="E3" s="369"/>
      <c r="F3" s="369"/>
      <c r="G3" s="370"/>
      <c r="J3" s="368"/>
      <c r="K3" s="369"/>
      <c r="L3" s="369"/>
      <c r="M3" s="370"/>
      <c r="N3" s="123"/>
      <c r="O3" s="368"/>
      <c r="P3" s="369"/>
      <c r="Q3" s="369"/>
      <c r="R3" s="370"/>
      <c r="S3" s="123"/>
      <c r="T3" s="360" t="s">
        <v>77</v>
      </c>
      <c r="U3" s="361"/>
      <c r="V3" s="123"/>
      <c r="W3" s="123"/>
      <c r="X3" s="123"/>
    </row>
    <row r="4" spans="1:24" s="124" customFormat="1" ht="27" thickBot="1" x14ac:dyDescent="0.3">
      <c r="A4" s="123"/>
      <c r="B4" s="123"/>
      <c r="C4" s="123"/>
      <c r="D4" s="362" t="s">
        <v>32</v>
      </c>
      <c r="E4" s="363"/>
      <c r="F4" s="363"/>
      <c r="G4" s="364"/>
      <c r="J4" s="362" t="s">
        <v>41</v>
      </c>
      <c r="K4" s="363"/>
      <c r="L4" s="363"/>
      <c r="M4" s="364"/>
      <c r="N4" s="123"/>
      <c r="O4" s="362" t="s">
        <v>42</v>
      </c>
      <c r="P4" s="363"/>
      <c r="Q4" s="363"/>
      <c r="R4" s="364"/>
      <c r="S4" s="123"/>
      <c r="T4" s="126" t="s">
        <v>0</v>
      </c>
      <c r="U4" s="127">
        <v>46213</v>
      </c>
      <c r="V4" s="123"/>
      <c r="W4" s="123"/>
      <c r="X4" s="123"/>
    </row>
    <row r="5" spans="1:24" s="124" customFormat="1" ht="24" customHeight="1" x14ac:dyDescent="0.25">
      <c r="A5" s="123"/>
      <c r="B5" s="123"/>
      <c r="C5" s="123"/>
      <c r="D5" s="381" t="s">
        <v>2</v>
      </c>
      <c r="E5" s="382"/>
      <c r="F5" s="377" t="s">
        <v>0</v>
      </c>
      <c r="G5" s="378"/>
      <c r="J5" s="381" t="s">
        <v>2</v>
      </c>
      <c r="K5" s="382"/>
      <c r="L5" s="377" t="s">
        <v>0</v>
      </c>
      <c r="M5" s="378"/>
      <c r="N5" s="123"/>
      <c r="O5" s="381" t="s">
        <v>2</v>
      </c>
      <c r="P5" s="382"/>
      <c r="Q5" s="377" t="s">
        <v>0</v>
      </c>
      <c r="R5" s="378"/>
      <c r="S5" s="123"/>
      <c r="T5" s="123"/>
      <c r="U5" s="123"/>
      <c r="V5" s="123"/>
      <c r="W5" s="123"/>
      <c r="X5" s="123"/>
    </row>
    <row r="6" spans="1:24" s="124" customFormat="1" ht="24" customHeight="1" x14ac:dyDescent="0.25">
      <c r="A6" s="123"/>
      <c r="B6" s="123"/>
      <c r="C6" s="123"/>
      <c r="D6" s="383" t="s">
        <v>51</v>
      </c>
      <c r="E6" s="384"/>
      <c r="F6" s="379">
        <f>U4</f>
        <v>46213</v>
      </c>
      <c r="G6" s="380"/>
      <c r="J6" s="383" t="s">
        <v>52</v>
      </c>
      <c r="K6" s="384"/>
      <c r="L6" s="379">
        <f>U4</f>
        <v>46213</v>
      </c>
      <c r="M6" s="380"/>
      <c r="N6" s="123"/>
      <c r="O6" s="383" t="s">
        <v>53</v>
      </c>
      <c r="P6" s="384"/>
      <c r="Q6" s="379">
        <f>U4</f>
        <v>46213</v>
      </c>
      <c r="R6" s="380"/>
      <c r="S6" s="123"/>
      <c r="T6" s="123"/>
      <c r="U6" s="123"/>
      <c r="V6" s="123"/>
      <c r="W6" s="123"/>
      <c r="X6" s="123"/>
    </row>
    <row r="7" spans="1:24" s="124" customFormat="1" ht="18.75" x14ac:dyDescent="0.25">
      <c r="A7" s="123"/>
      <c r="B7" s="123"/>
      <c r="C7" s="123"/>
      <c r="D7" s="385" t="s">
        <v>32</v>
      </c>
      <c r="E7" s="386"/>
      <c r="F7" s="193" t="s">
        <v>29</v>
      </c>
      <c r="G7" s="34" t="s">
        <v>31</v>
      </c>
      <c r="J7" s="385" t="s">
        <v>41</v>
      </c>
      <c r="K7" s="386"/>
      <c r="L7" s="26" t="s">
        <v>29</v>
      </c>
      <c r="M7" s="34" t="s">
        <v>31</v>
      </c>
      <c r="N7" s="123"/>
      <c r="O7" s="385" t="s">
        <v>42</v>
      </c>
      <c r="P7" s="386"/>
      <c r="Q7" s="26" t="s">
        <v>29</v>
      </c>
      <c r="R7" s="34" t="s">
        <v>31</v>
      </c>
      <c r="S7" s="123"/>
      <c r="T7" s="123"/>
      <c r="U7" s="123"/>
      <c r="V7" s="123"/>
      <c r="W7" s="123"/>
      <c r="X7" s="123"/>
    </row>
    <row r="8" spans="1:24" s="124" customFormat="1" ht="18.75" x14ac:dyDescent="0.25">
      <c r="A8" s="123"/>
      <c r="B8" s="123"/>
      <c r="C8" s="123"/>
      <c r="D8" s="371" t="s">
        <v>33</v>
      </c>
      <c r="E8" s="372"/>
      <c r="F8" s="208">
        <v>0</v>
      </c>
      <c r="G8" s="31" t="s">
        <v>115</v>
      </c>
      <c r="J8" s="371" t="s">
        <v>33</v>
      </c>
      <c r="K8" s="372"/>
      <c r="L8" s="208">
        <v>0</v>
      </c>
      <c r="M8" s="31" t="s">
        <v>116</v>
      </c>
      <c r="N8" s="123"/>
      <c r="O8" s="371" t="s">
        <v>33</v>
      </c>
      <c r="P8" s="372"/>
      <c r="Q8" s="208">
        <v>0</v>
      </c>
      <c r="R8" s="31" t="s">
        <v>118</v>
      </c>
      <c r="S8" s="123"/>
      <c r="T8" s="123"/>
      <c r="U8" s="123"/>
      <c r="V8" s="123"/>
      <c r="W8" s="123"/>
      <c r="X8" s="123"/>
    </row>
    <row r="9" spans="1:24" s="124" customFormat="1" ht="18.75" hidden="1" customHeight="1" x14ac:dyDescent="0.25">
      <c r="A9" s="123"/>
      <c r="B9" s="123"/>
      <c r="C9" s="123"/>
      <c r="D9" s="371" t="s">
        <v>33</v>
      </c>
      <c r="E9" s="372"/>
      <c r="F9" s="208"/>
      <c r="G9" s="31" t="s">
        <v>115</v>
      </c>
      <c r="J9" s="371" t="s">
        <v>33</v>
      </c>
      <c r="K9" s="372"/>
      <c r="L9" s="208"/>
      <c r="M9" s="31"/>
      <c r="N9" s="123"/>
      <c r="O9" s="371" t="s">
        <v>33</v>
      </c>
      <c r="P9" s="372"/>
      <c r="Q9" s="208"/>
      <c r="R9" s="31" t="s">
        <v>118</v>
      </c>
      <c r="S9" s="123"/>
      <c r="T9" s="123"/>
      <c r="U9" s="123"/>
      <c r="V9" s="123"/>
      <c r="W9" s="123"/>
      <c r="X9" s="123"/>
    </row>
    <row r="10" spans="1:24" s="124" customFormat="1" ht="18.75" x14ac:dyDescent="0.25">
      <c r="A10" s="123"/>
      <c r="B10" s="123"/>
      <c r="C10" s="123"/>
      <c r="D10" s="371" t="s">
        <v>35</v>
      </c>
      <c r="E10" s="372"/>
      <c r="F10" s="208">
        <v>0</v>
      </c>
      <c r="G10" s="31" t="s">
        <v>115</v>
      </c>
      <c r="J10" s="371" t="s">
        <v>35</v>
      </c>
      <c r="K10" s="372"/>
      <c r="L10" s="208">
        <v>0</v>
      </c>
      <c r="M10" s="31" t="s">
        <v>116</v>
      </c>
      <c r="N10" s="123"/>
      <c r="O10" s="371" t="s">
        <v>35</v>
      </c>
      <c r="P10" s="372"/>
      <c r="Q10" s="208">
        <v>0</v>
      </c>
      <c r="R10" s="31" t="s">
        <v>118</v>
      </c>
      <c r="S10" s="123"/>
      <c r="T10" s="123"/>
      <c r="U10" s="123"/>
      <c r="V10" s="123"/>
      <c r="W10" s="123"/>
      <c r="X10" s="123"/>
    </row>
    <row r="11" spans="1:24" s="124" customFormat="1" ht="18.75" x14ac:dyDescent="0.25">
      <c r="A11" s="123"/>
      <c r="B11" s="123"/>
      <c r="C11" s="123"/>
      <c r="D11" s="371" t="s">
        <v>34</v>
      </c>
      <c r="E11" s="372"/>
      <c r="F11" s="208">
        <v>0</v>
      </c>
      <c r="G11" s="31" t="s">
        <v>115</v>
      </c>
      <c r="J11" s="371" t="s">
        <v>34</v>
      </c>
      <c r="K11" s="372"/>
      <c r="L11" s="208">
        <v>0</v>
      </c>
      <c r="M11" s="31" t="s">
        <v>116</v>
      </c>
      <c r="N11" s="123"/>
      <c r="O11" s="371" t="s">
        <v>34</v>
      </c>
      <c r="P11" s="372"/>
      <c r="Q11" s="208">
        <v>0</v>
      </c>
      <c r="R11" s="31" t="s">
        <v>118</v>
      </c>
      <c r="S11" s="123"/>
      <c r="T11" s="123" t="str">
        <f ca="1">"No dia "&amp;TEXT(TODAY()*1,"dd/mm")&amp;
", o Turno A produziu "&amp;TEXT(F15,"0,00")&amp;" ha, o Turno B produziu "&amp;TEXT(L15,"0,00")&amp;
" ha e o Turno C produziu "&amp;TEXT(Q15,"0,00")&amp;
" ha, totalizando "&amp;TEXT(SUM(F15,L15,Q15),"0,00")&amp;" ha."</f>
        <v>No dia 10/07, o Turno A produziu 0,00 ha, o Turno B produziu 0,00 ha e o Turno C produziu 0,00 ha, totalizando 0,00 ha.</v>
      </c>
      <c r="U11" s="123"/>
      <c r="V11" s="123"/>
      <c r="W11" s="123"/>
      <c r="X11" s="123"/>
    </row>
    <row r="12" spans="1:24" s="124" customFormat="1" ht="18.75" customHeight="1" x14ac:dyDescent="0.25">
      <c r="A12" s="123"/>
      <c r="B12" s="123"/>
      <c r="C12" s="123"/>
      <c r="D12" s="371" t="s">
        <v>37</v>
      </c>
      <c r="E12" s="372"/>
      <c r="F12" s="208">
        <v>0</v>
      </c>
      <c r="G12" s="31" t="s">
        <v>115</v>
      </c>
      <c r="J12" s="371" t="s">
        <v>37</v>
      </c>
      <c r="K12" s="372"/>
      <c r="L12" s="208">
        <v>0</v>
      </c>
      <c r="M12" s="31" t="s">
        <v>116</v>
      </c>
      <c r="N12" s="123"/>
      <c r="O12" s="371" t="s">
        <v>37</v>
      </c>
      <c r="P12" s="372"/>
      <c r="Q12" s="208">
        <v>0</v>
      </c>
      <c r="R12" s="31" t="s">
        <v>118</v>
      </c>
      <c r="S12" s="123"/>
      <c r="T12" s="123"/>
      <c r="U12" s="123"/>
      <c r="V12" s="123"/>
      <c r="W12" s="123"/>
      <c r="X12" s="123"/>
    </row>
    <row r="13" spans="1:24" s="124" customFormat="1" ht="18.75" customHeight="1" x14ac:dyDescent="0.25">
      <c r="A13" s="123"/>
      <c r="B13" s="123"/>
      <c r="C13" s="123"/>
      <c r="D13" s="371" t="s">
        <v>38</v>
      </c>
      <c r="E13" s="372"/>
      <c r="F13" s="208">
        <v>0</v>
      </c>
      <c r="G13" s="31" t="s">
        <v>115</v>
      </c>
      <c r="J13" s="371" t="s">
        <v>38</v>
      </c>
      <c r="K13" s="372"/>
      <c r="L13" s="208">
        <v>0</v>
      </c>
      <c r="M13" s="31" t="s">
        <v>116</v>
      </c>
      <c r="N13" s="123"/>
      <c r="O13" s="371" t="s">
        <v>38</v>
      </c>
      <c r="P13" s="372"/>
      <c r="Q13" s="208">
        <v>0</v>
      </c>
      <c r="R13" s="31" t="s">
        <v>118</v>
      </c>
      <c r="S13" s="123"/>
      <c r="T13" s="123"/>
      <c r="U13" s="123"/>
      <c r="V13" s="123"/>
      <c r="W13" s="123"/>
      <c r="X13" s="123"/>
    </row>
    <row r="14" spans="1:24" s="124" customFormat="1" ht="18.75" customHeight="1" x14ac:dyDescent="0.25">
      <c r="A14" s="123"/>
      <c r="B14" s="123"/>
      <c r="C14" s="123"/>
      <c r="D14" s="371" t="s">
        <v>39</v>
      </c>
      <c r="E14" s="372"/>
      <c r="F14" s="208">
        <v>0</v>
      </c>
      <c r="G14" s="31" t="s">
        <v>115</v>
      </c>
      <c r="J14" s="371" t="s">
        <v>39</v>
      </c>
      <c r="K14" s="372"/>
      <c r="L14" s="208">
        <v>0</v>
      </c>
      <c r="M14" s="31" t="s">
        <v>116</v>
      </c>
      <c r="N14" s="123"/>
      <c r="O14" s="371" t="s">
        <v>39</v>
      </c>
      <c r="P14" s="372"/>
      <c r="Q14" s="208">
        <v>0</v>
      </c>
      <c r="R14" s="31" t="s">
        <v>118</v>
      </c>
      <c r="S14" s="123"/>
      <c r="T14" s="123"/>
      <c r="U14" s="123"/>
      <c r="V14" s="123"/>
      <c r="W14" s="123"/>
      <c r="X14" s="123"/>
    </row>
    <row r="15" spans="1:24" s="124" customFormat="1" ht="18.75" x14ac:dyDescent="0.3">
      <c r="A15" s="123"/>
      <c r="B15" s="123"/>
      <c r="C15" s="123"/>
      <c r="D15" s="375" t="s">
        <v>30</v>
      </c>
      <c r="E15" s="376"/>
      <c r="F15" s="224">
        <f>SUM(F8:F14)</f>
        <v>0</v>
      </c>
      <c r="G15" s="31"/>
      <c r="J15" s="375" t="s">
        <v>30</v>
      </c>
      <c r="K15" s="376"/>
      <c r="L15" s="224">
        <f>SUM(L8:L14)</f>
        <v>0</v>
      </c>
      <c r="M15" s="31"/>
      <c r="N15" s="123"/>
      <c r="O15" s="375" t="s">
        <v>30</v>
      </c>
      <c r="P15" s="376"/>
      <c r="Q15" s="33">
        <f>SUM(Q8:Q14)</f>
        <v>0</v>
      </c>
      <c r="R15" s="31"/>
      <c r="S15" s="123"/>
      <c r="T15" s="123"/>
      <c r="U15" s="123"/>
      <c r="V15" s="123"/>
      <c r="W15" s="123"/>
      <c r="X15" s="123"/>
    </row>
    <row r="16" spans="1:24" s="124" customFormat="1" ht="18.75" customHeight="1" thickBot="1" x14ac:dyDescent="0.3">
      <c r="A16" s="123"/>
      <c r="B16" s="123"/>
      <c r="C16" s="123"/>
      <c r="D16" s="373"/>
      <c r="E16" s="374"/>
      <c r="F16" s="19"/>
      <c r="G16" s="32"/>
      <c r="J16" s="373"/>
      <c r="K16" s="374"/>
      <c r="L16" s="19"/>
      <c r="M16" s="32"/>
      <c r="N16" s="123"/>
      <c r="O16" s="373"/>
      <c r="P16" s="374"/>
      <c r="Q16" s="19"/>
      <c r="R16" s="32"/>
      <c r="S16" s="123"/>
      <c r="T16" s="123"/>
      <c r="U16" s="123"/>
      <c r="V16" s="123"/>
      <c r="W16" s="123"/>
      <c r="X16" s="123"/>
    </row>
    <row r="17" spans="1:24" s="124" customFormat="1" x14ac:dyDescent="0.25">
      <c r="A17" s="123"/>
      <c r="B17" s="123"/>
      <c r="C17" s="123"/>
      <c r="D17" s="123"/>
      <c r="E17" s="123"/>
      <c r="J17" s="123"/>
      <c r="K17" s="123"/>
      <c r="N17" s="123"/>
      <c r="O17" s="123"/>
      <c r="P17" s="123"/>
      <c r="S17" s="123"/>
      <c r="T17" s="123"/>
      <c r="U17" s="123"/>
      <c r="V17" s="123"/>
      <c r="W17" s="123"/>
      <c r="X17" s="123"/>
    </row>
    <row r="18" spans="1:24" s="124" customFormat="1" x14ac:dyDescent="0.25">
      <c r="A18" s="123"/>
      <c r="B18" s="123"/>
      <c r="C18" s="123"/>
      <c r="D18" s="123"/>
      <c r="E18" s="123"/>
      <c r="J18" s="123"/>
      <c r="K18" s="123"/>
      <c r="O18" s="123"/>
      <c r="P18" s="123"/>
      <c r="S18" s="123"/>
      <c r="T18" s="123"/>
      <c r="U18" s="123"/>
      <c r="V18" s="123"/>
      <c r="W18" s="123"/>
      <c r="X18" s="123"/>
    </row>
    <row r="19" spans="1:24" s="124" customFormat="1" ht="15.75" customHeight="1" thickBot="1" x14ac:dyDescent="0.3">
      <c r="A19" s="123"/>
      <c r="B19" s="123"/>
      <c r="C19" s="123"/>
      <c r="D19" s="123"/>
      <c r="E19" s="123"/>
      <c r="J19" s="123"/>
      <c r="K19" s="123"/>
      <c r="N19" s="123"/>
      <c r="O19" s="123"/>
      <c r="P19" s="123"/>
      <c r="S19" s="123"/>
      <c r="T19" s="123"/>
      <c r="U19" s="123"/>
      <c r="V19" s="123"/>
      <c r="W19" s="123"/>
      <c r="X19" s="123"/>
    </row>
    <row r="20" spans="1:24" s="124" customFormat="1" ht="10.5" customHeight="1" x14ac:dyDescent="0.25">
      <c r="A20" s="123"/>
      <c r="B20" s="123"/>
      <c r="C20" s="123"/>
      <c r="D20" s="365" t="s">
        <v>40</v>
      </c>
      <c r="E20" s="366"/>
      <c r="F20" s="366"/>
      <c r="G20" s="367"/>
      <c r="J20" s="365" t="s">
        <v>40</v>
      </c>
      <c r="K20" s="366"/>
      <c r="L20" s="366"/>
      <c r="M20" s="367"/>
      <c r="N20" s="123"/>
      <c r="O20" s="365" t="s">
        <v>40</v>
      </c>
      <c r="P20" s="366"/>
      <c r="Q20" s="366"/>
      <c r="R20" s="367"/>
      <c r="S20" s="123"/>
      <c r="T20" s="123"/>
      <c r="U20" s="123"/>
      <c r="V20" s="123"/>
      <c r="W20" s="123"/>
      <c r="X20" s="123"/>
    </row>
    <row r="21" spans="1:24" s="124" customFormat="1" ht="44.25" customHeight="1" thickBot="1" x14ac:dyDescent="0.3">
      <c r="A21" s="123"/>
      <c r="B21" s="123"/>
      <c r="C21" s="123"/>
      <c r="D21" s="368"/>
      <c r="E21" s="369"/>
      <c r="F21" s="369"/>
      <c r="G21" s="370"/>
      <c r="J21" s="368"/>
      <c r="K21" s="369"/>
      <c r="L21" s="369"/>
      <c r="M21" s="370"/>
      <c r="N21" s="123"/>
      <c r="O21" s="368"/>
      <c r="P21" s="369"/>
      <c r="Q21" s="369"/>
      <c r="R21" s="370"/>
      <c r="S21" s="123"/>
      <c r="T21" s="123"/>
      <c r="U21" s="123"/>
      <c r="V21" s="123"/>
      <c r="W21" s="123"/>
      <c r="X21" s="123"/>
    </row>
    <row r="22" spans="1:24" s="124" customFormat="1" ht="27" thickBot="1" x14ac:dyDescent="0.3">
      <c r="A22" s="123"/>
      <c r="B22" s="123"/>
      <c r="C22" s="123"/>
      <c r="D22" s="362" t="s">
        <v>32</v>
      </c>
      <c r="E22" s="363"/>
      <c r="F22" s="363"/>
      <c r="G22" s="364"/>
      <c r="J22" s="362" t="s">
        <v>41</v>
      </c>
      <c r="K22" s="363"/>
      <c r="L22" s="363"/>
      <c r="M22" s="364"/>
      <c r="N22" s="123"/>
      <c r="O22" s="362" t="s">
        <v>42</v>
      </c>
      <c r="P22" s="363"/>
      <c r="Q22" s="363"/>
      <c r="R22" s="364"/>
      <c r="S22" s="123"/>
      <c r="T22" s="123"/>
      <c r="U22" s="123"/>
      <c r="V22" s="123"/>
      <c r="W22" s="123"/>
      <c r="X22" s="123"/>
    </row>
    <row r="23" spans="1:24" s="124" customFormat="1" ht="24" customHeight="1" x14ac:dyDescent="0.25">
      <c r="A23" s="123"/>
      <c r="B23" s="123"/>
      <c r="C23" s="123"/>
      <c r="D23" s="381" t="s">
        <v>2</v>
      </c>
      <c r="E23" s="382"/>
      <c r="F23" s="377" t="s">
        <v>0</v>
      </c>
      <c r="G23" s="378"/>
      <c r="J23" s="381" t="s">
        <v>2</v>
      </c>
      <c r="K23" s="382"/>
      <c r="L23" s="377" t="s">
        <v>0</v>
      </c>
      <c r="M23" s="378"/>
      <c r="N23" s="123"/>
      <c r="O23" s="381" t="s">
        <v>2</v>
      </c>
      <c r="P23" s="382"/>
      <c r="Q23" s="377" t="s">
        <v>0</v>
      </c>
      <c r="R23" s="378"/>
      <c r="S23" s="123"/>
      <c r="T23" s="123"/>
      <c r="U23" s="123"/>
      <c r="V23" s="123"/>
      <c r="W23" s="123"/>
      <c r="X23" s="123"/>
    </row>
    <row r="24" spans="1:24" s="124" customFormat="1" ht="24" customHeight="1" x14ac:dyDescent="0.25">
      <c r="A24" s="123"/>
      <c r="B24" s="123"/>
      <c r="C24" s="123"/>
      <c r="D24" s="383" t="s">
        <v>51</v>
      </c>
      <c r="E24" s="384"/>
      <c r="F24" s="379">
        <v>46213</v>
      </c>
      <c r="G24" s="380"/>
      <c r="J24" s="383" t="s">
        <v>52</v>
      </c>
      <c r="K24" s="384"/>
      <c r="L24" s="379">
        <f>U4</f>
        <v>46213</v>
      </c>
      <c r="M24" s="380"/>
      <c r="N24" s="123"/>
      <c r="O24" s="383" t="s">
        <v>53</v>
      </c>
      <c r="P24" s="384"/>
      <c r="Q24" s="379">
        <f>U4</f>
        <v>46213</v>
      </c>
      <c r="R24" s="380"/>
      <c r="S24" s="123"/>
      <c r="T24" s="123"/>
      <c r="U24" s="123"/>
      <c r="V24" s="123"/>
      <c r="W24" s="123"/>
      <c r="X24" s="123"/>
    </row>
    <row r="25" spans="1:24" s="124" customFormat="1" ht="18.75" x14ac:dyDescent="0.25">
      <c r="A25" s="123"/>
      <c r="B25" s="123"/>
      <c r="C25" s="123"/>
      <c r="D25" s="385" t="s">
        <v>32</v>
      </c>
      <c r="E25" s="386"/>
      <c r="F25" s="26" t="s">
        <v>29</v>
      </c>
      <c r="G25" s="34" t="s">
        <v>31</v>
      </c>
      <c r="J25" s="385" t="s">
        <v>41</v>
      </c>
      <c r="K25" s="386"/>
      <c r="L25" s="26" t="s">
        <v>29</v>
      </c>
      <c r="M25" s="34" t="s">
        <v>31</v>
      </c>
      <c r="N25" s="123"/>
      <c r="O25" s="385" t="s">
        <v>42</v>
      </c>
      <c r="P25" s="386"/>
      <c r="Q25" s="26" t="s">
        <v>29</v>
      </c>
      <c r="R25" s="34" t="s">
        <v>31</v>
      </c>
      <c r="S25" s="123"/>
      <c r="T25" s="123"/>
      <c r="U25" s="123"/>
      <c r="V25" s="123"/>
      <c r="W25" s="123"/>
      <c r="X25" s="123"/>
    </row>
    <row r="26" spans="1:24" s="124" customFormat="1" ht="18.75" x14ac:dyDescent="0.3">
      <c r="A26" s="123"/>
      <c r="B26" s="123"/>
      <c r="C26" s="123"/>
      <c r="D26" s="371" t="s">
        <v>43</v>
      </c>
      <c r="E26" s="372"/>
      <c r="F26" s="208">
        <v>2.16</v>
      </c>
      <c r="G26" s="31" t="s">
        <v>125</v>
      </c>
      <c r="J26" s="371" t="s">
        <v>43</v>
      </c>
      <c r="K26" s="372"/>
      <c r="L26" s="33">
        <v>3.28</v>
      </c>
      <c r="M26" s="31" t="s">
        <v>127</v>
      </c>
      <c r="N26" s="123"/>
      <c r="O26" s="371" t="s">
        <v>43</v>
      </c>
      <c r="P26" s="372"/>
      <c r="Q26" s="208">
        <v>0</v>
      </c>
      <c r="R26" s="31" t="s">
        <v>123</v>
      </c>
      <c r="S26" s="123"/>
      <c r="T26" s="123"/>
      <c r="U26" s="123"/>
      <c r="V26" s="123"/>
      <c r="W26" s="123"/>
      <c r="X26" s="123"/>
    </row>
    <row r="27" spans="1:24" ht="18.75" x14ac:dyDescent="0.3">
      <c r="D27" s="375" t="s">
        <v>30</v>
      </c>
      <c r="E27" s="376"/>
      <c r="F27" s="224">
        <f>SUM(F26:F26)</f>
        <v>2.16</v>
      </c>
      <c r="G27" s="31"/>
      <c r="J27" s="375" t="s">
        <v>30</v>
      </c>
      <c r="K27" s="376"/>
      <c r="L27" s="33">
        <f>SUM(L26:L26)</f>
        <v>3.28</v>
      </c>
      <c r="M27" s="31" t="s">
        <v>122</v>
      </c>
      <c r="O27" s="375" t="s">
        <v>30</v>
      </c>
      <c r="P27" s="376"/>
      <c r="Q27" s="224">
        <f>SUM(Q26:Q26)</f>
        <v>0</v>
      </c>
      <c r="R27" s="31" t="s">
        <v>123</v>
      </c>
    </row>
    <row r="28" spans="1:24" ht="21.75" thickBot="1" x14ac:dyDescent="0.3">
      <c r="D28" s="373"/>
      <c r="E28" s="374"/>
      <c r="F28" s="19"/>
      <c r="G28" s="32"/>
      <c r="J28" s="373"/>
      <c r="K28" s="374"/>
      <c r="L28" s="19"/>
      <c r="M28" s="32"/>
      <c r="O28" s="373"/>
      <c r="P28" s="374"/>
      <c r="Q28" s="19"/>
      <c r="R28" s="32"/>
    </row>
  </sheetData>
  <dataConsolidate link="1"/>
  <mergeCells count="79">
    <mergeCell ref="O26:P26"/>
    <mergeCell ref="J20:M21"/>
    <mergeCell ref="J27:K27"/>
    <mergeCell ref="J28:K28"/>
    <mergeCell ref="O27:P27"/>
    <mergeCell ref="O20:R21"/>
    <mergeCell ref="Q23:R23"/>
    <mergeCell ref="J24:K24"/>
    <mergeCell ref="L24:M24"/>
    <mergeCell ref="O24:P24"/>
    <mergeCell ref="Q24:R24"/>
    <mergeCell ref="J25:K25"/>
    <mergeCell ref="O25:P25"/>
    <mergeCell ref="D27:E27"/>
    <mergeCell ref="D28:E28"/>
    <mergeCell ref="O15:P15"/>
    <mergeCell ref="O16:P16"/>
    <mergeCell ref="D20:G21"/>
    <mergeCell ref="F23:G23"/>
    <mergeCell ref="D24:E24"/>
    <mergeCell ref="F24:G24"/>
    <mergeCell ref="J23:K23"/>
    <mergeCell ref="L23:M23"/>
    <mergeCell ref="O23:P23"/>
    <mergeCell ref="D26:E26"/>
    <mergeCell ref="D23:E23"/>
    <mergeCell ref="D25:E25"/>
    <mergeCell ref="O28:P28"/>
    <mergeCell ref="J26:K26"/>
    <mergeCell ref="O9:P9"/>
    <mergeCell ref="O10:P10"/>
    <mergeCell ref="O11:P11"/>
    <mergeCell ref="O12:P12"/>
    <mergeCell ref="O13:P13"/>
    <mergeCell ref="O14:P14"/>
    <mergeCell ref="J14:K14"/>
    <mergeCell ref="J15:K15"/>
    <mergeCell ref="J16:K16"/>
    <mergeCell ref="O2:R3"/>
    <mergeCell ref="O5:P5"/>
    <mergeCell ref="Q5:R5"/>
    <mergeCell ref="O6:P6"/>
    <mergeCell ref="Q6:R6"/>
    <mergeCell ref="O7:P7"/>
    <mergeCell ref="O8:P8"/>
    <mergeCell ref="J8:K8"/>
    <mergeCell ref="J9:K9"/>
    <mergeCell ref="J10:K10"/>
    <mergeCell ref="J11:K11"/>
    <mergeCell ref="J12:K12"/>
    <mergeCell ref="J13:K13"/>
    <mergeCell ref="J7:K7"/>
    <mergeCell ref="J2:M3"/>
    <mergeCell ref="J5:K5"/>
    <mergeCell ref="L5:M5"/>
    <mergeCell ref="J6:K6"/>
    <mergeCell ref="L6:M6"/>
    <mergeCell ref="J4:M4"/>
    <mergeCell ref="D11:E11"/>
    <mergeCell ref="D9:E9"/>
    <mergeCell ref="D10:E10"/>
    <mergeCell ref="D7:E7"/>
    <mergeCell ref="D4:G4"/>
    <mergeCell ref="T3:U3"/>
    <mergeCell ref="O4:R4"/>
    <mergeCell ref="D22:G22"/>
    <mergeCell ref="J22:M22"/>
    <mergeCell ref="O22:R22"/>
    <mergeCell ref="D2:G3"/>
    <mergeCell ref="D14:E14"/>
    <mergeCell ref="D16:E16"/>
    <mergeCell ref="D8:E8"/>
    <mergeCell ref="D12:E12"/>
    <mergeCell ref="D13:E13"/>
    <mergeCell ref="D15:E15"/>
    <mergeCell ref="F5:G5"/>
    <mergeCell ref="F6:G6"/>
    <mergeCell ref="D5:E5"/>
    <mergeCell ref="D6:E6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0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6A42F-25E8-4EF5-B976-5054DACE2E93}">
  <sheetPr codeName="Planilha2">
    <tabColor theme="4" tint="-0.249977111117893"/>
  </sheetPr>
  <dimension ref="A1:S22"/>
  <sheetViews>
    <sheetView zoomScaleNormal="100" workbookViewId="0">
      <selection activeCell="C21" sqref="C21"/>
    </sheetView>
  </sheetViews>
  <sheetFormatPr defaultRowHeight="17.25" x14ac:dyDescent="0.25"/>
  <cols>
    <col min="1" max="2" width="32.140625" style="129" customWidth="1"/>
    <col min="3" max="3" width="13.85546875" style="132" customWidth="1"/>
    <col min="4" max="4" width="12.140625" style="132" bestFit="1" customWidth="1"/>
    <col min="5" max="16384" width="9.140625" style="129"/>
  </cols>
  <sheetData>
    <row r="1" spans="1:5" ht="16.5" x14ac:dyDescent="0.25">
      <c r="C1" s="129"/>
      <c r="D1" s="129"/>
    </row>
    <row r="2" spans="1:5" ht="16.5" x14ac:dyDescent="0.25">
      <c r="C2" s="129"/>
      <c r="D2" s="129"/>
    </row>
    <row r="3" spans="1:5" ht="16.5" x14ac:dyDescent="0.25">
      <c r="A3" s="131" t="s">
        <v>0</v>
      </c>
      <c r="B3" s="131"/>
      <c r="C3" s="131" t="s">
        <v>79</v>
      </c>
      <c r="D3" s="131" t="s">
        <v>78</v>
      </c>
    </row>
    <row r="4" spans="1:5" ht="16.5" x14ac:dyDescent="0.25">
      <c r="A4" s="146">
        <f>'PRODUCÃO DAS OPERAÇÕES'!U4</f>
        <v>46213</v>
      </c>
      <c r="B4" s="147" t="s">
        <v>33</v>
      </c>
      <c r="C4" s="148">
        <f>'PRODUCÃO DAS OPERAÇÕES'!F8+'PRODUCÃO DAS OPERAÇÕES'!L8+'PRODUCÃO DAS OPERAÇÕES'!Q13</f>
        <v>0</v>
      </c>
      <c r="D4" s="149">
        <v>30</v>
      </c>
      <c r="E4" s="130"/>
    </row>
    <row r="5" spans="1:5" ht="16.5" x14ac:dyDescent="0.25">
      <c r="A5" s="150">
        <f>'PRODUCÃO DAS OPERAÇÕES'!U4</f>
        <v>46213</v>
      </c>
      <c r="B5" s="147" t="s">
        <v>35</v>
      </c>
      <c r="C5" s="148">
        <f>'PRODUCÃO DAS OPERAÇÕES'!F10+'PRODUCÃO DAS OPERAÇÕES'!L10+'PRODUCÃO DAS OPERAÇÕES'!Q10</f>
        <v>0</v>
      </c>
      <c r="D5" s="149">
        <v>30</v>
      </c>
      <c r="E5" s="130"/>
    </row>
    <row r="6" spans="1:5" ht="16.5" x14ac:dyDescent="0.25">
      <c r="A6" s="146">
        <f>'PRODUCÃO DAS OPERAÇÕES'!U4</f>
        <v>46213</v>
      </c>
      <c r="B6" s="147" t="s">
        <v>34</v>
      </c>
      <c r="C6" s="148">
        <f>'PRODUCÃO DAS OPERAÇÕES'!F11+'PRODUCÃO DAS OPERAÇÕES'!L12+'PRODUCÃO DAS OPERAÇÕES'!Q11</f>
        <v>0</v>
      </c>
      <c r="D6" s="149">
        <v>30</v>
      </c>
      <c r="E6" s="130"/>
    </row>
    <row r="7" spans="1:5" ht="16.5" x14ac:dyDescent="0.25">
      <c r="A7" s="146">
        <f>'PRODUCÃO DAS OPERAÇÕES'!U4</f>
        <v>46213</v>
      </c>
      <c r="B7" s="147" t="s">
        <v>37</v>
      </c>
      <c r="C7" s="148">
        <f>'PRODUCÃO DAS OPERAÇÕES'!F12+'PRODUCÃO DAS OPERAÇÕES'!L13+'PRODUCÃO DAS OPERAÇÕES'!Q12</f>
        <v>0</v>
      </c>
      <c r="D7" s="149">
        <v>30</v>
      </c>
      <c r="E7" s="130"/>
    </row>
    <row r="8" spans="1:5" ht="16.5" x14ac:dyDescent="0.25">
      <c r="A8" s="146">
        <f>'PRODUCÃO DAS OPERAÇÕES'!U4</f>
        <v>46213</v>
      </c>
      <c r="B8" s="147" t="s">
        <v>38</v>
      </c>
      <c r="C8" s="148">
        <f>'PRODUCÃO DAS OPERAÇÕES'!F13+'PRODUCÃO DAS OPERAÇÕES'!L14+'PRODUCÃO DAS OPERAÇÕES'!Q13</f>
        <v>0</v>
      </c>
      <c r="D8" s="149">
        <v>30</v>
      </c>
      <c r="E8" s="130"/>
    </row>
    <row r="9" spans="1:5" ht="16.5" x14ac:dyDescent="0.25">
      <c r="A9" s="146">
        <f>'PRODUCÃO DAS OPERAÇÕES'!U4</f>
        <v>46213</v>
      </c>
      <c r="B9" s="147" t="s">
        <v>39</v>
      </c>
      <c r="C9" s="148">
        <f>'PRODUCÃO DAS OPERAÇÕES'!F14+'PRODUCÃO DAS OPERAÇÕES'!L14+'PRODUCÃO DAS OPERAÇÕES'!Q14</f>
        <v>0</v>
      </c>
      <c r="D9" s="149">
        <v>30</v>
      </c>
      <c r="E9" s="130"/>
    </row>
    <row r="10" spans="1:5" ht="16.5" x14ac:dyDescent="0.25">
      <c r="A10" s="152">
        <f>'PRODUCÃO DAS OPERAÇÕES'!U4</f>
        <v>46213</v>
      </c>
      <c r="B10" s="151" t="s">
        <v>87</v>
      </c>
      <c r="C10" s="153">
        <f>'PRODUCÃO DAS OPERAÇÕES'!F27+'PRODUCÃO DAS OPERAÇÕES'!L27+'PRODUCÃO DAS OPERAÇÕES'!Q27</f>
        <v>5.4399999999999995</v>
      </c>
      <c r="D10" s="153">
        <v>30</v>
      </c>
    </row>
    <row r="22" spans="6:19" x14ac:dyDescent="0.25">
      <c r="F22" s="387" t="str">
        <f ca="1">IFERROR('PRODUCÃO DAS OPERAÇÕES'!T11,"")</f>
        <v>No dia 10/07, o Turno A produziu 0,00 ha, o Turno B produziu 0,00 ha e o Turno C produziu 0,00 ha, totalizando 0,00 ha.</v>
      </c>
      <c r="G22" s="387"/>
      <c r="H22" s="387"/>
      <c r="I22" s="387"/>
      <c r="J22" s="387"/>
      <c r="K22" s="387"/>
      <c r="L22" s="387"/>
      <c r="M22" s="387"/>
      <c r="N22" s="387"/>
      <c r="O22" s="387"/>
      <c r="P22" s="387"/>
      <c r="Q22" s="387"/>
      <c r="R22" s="387"/>
      <c r="S22" s="387"/>
    </row>
  </sheetData>
  <mergeCells count="1">
    <mergeCell ref="F22:S22"/>
  </mergeCells>
  <dataValidations disablePrompts="1" xWindow="161" yWindow="481" count="1">
    <dataValidation allowBlank="1" showInputMessage="1" showErrorMessage="1" prompt="Insira os nomes de projetos nesta coluna" sqref="A3:C3" xr:uid="{1FAA646A-B1A8-48F0-8A26-583B55DF0C18}"/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COLHEITA E TRANSPORTE DE MUDA</vt:lpstr>
      <vt:lpstr>PREPARO DE SOLO (2)</vt:lpstr>
      <vt:lpstr>PREPARO DE SOLO</vt:lpstr>
      <vt:lpstr>PLANTIO</vt:lpstr>
      <vt:lpstr>PRODUCÃO DAS OPERAÇÕES</vt:lpstr>
      <vt:lpstr>Controle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EVERALDO PEREIRA NEVES</dc:creator>
  <cp:lastModifiedBy>RUAN SOUZA DA SILVA</cp:lastModifiedBy>
  <cp:lastPrinted>2026-06-15T13:08:21Z</cp:lastPrinted>
  <dcterms:created xsi:type="dcterms:W3CDTF">2023-06-21T20:34:29Z</dcterms:created>
  <dcterms:modified xsi:type="dcterms:W3CDTF">2026-07-11T02:32:26Z</dcterms:modified>
</cp:coreProperties>
</file>